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DE0966E-43D9-4548-8168-B2CD714AA6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ycatch survey inventory" sheetId="1" r:id="rId1"/>
    <sheet name="How to fill in the table" sheetId="2" r:id="rId2"/>
    <sheet name="Supplementary_data" sheetId="3" r:id="rId3"/>
  </sheets>
  <definedNames>
    <definedName name="_xlnm._FilterDatabase" localSheetId="0" hidden="1">'Bycatch survey inventory'!$A$3:$AD$310</definedName>
    <definedName name="_xlnm._FilterDatabase" localSheetId="2" hidden="1">Supplementary_data!$A$1:$K$1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76" i="1" l="1"/>
  <c r="P261" i="1"/>
  <c r="P260" i="1"/>
  <c r="P254" i="1" l="1"/>
  <c r="P252" i="1"/>
  <c r="P251" i="1"/>
  <c r="P250" i="1"/>
  <c r="P249" i="1"/>
  <c r="P248" i="1"/>
  <c r="P247" i="1"/>
  <c r="P246" i="1"/>
  <c r="P245" i="1"/>
  <c r="P244" i="1"/>
  <c r="P243" i="1"/>
  <c r="P242" i="1"/>
  <c r="P241" i="1" l="1"/>
  <c r="O38" i="1" l="1"/>
  <c r="O40" i="1"/>
  <c r="O41" i="1"/>
</calcChain>
</file>

<file path=xl/sharedStrings.xml><?xml version="1.0" encoding="utf-8"?>
<sst xmlns="http://schemas.openxmlformats.org/spreadsheetml/2006/main" count="6219" uniqueCount="938">
  <si>
    <t>Country</t>
  </si>
  <si>
    <t>Type of monitoring</t>
  </si>
  <si>
    <t>Target population</t>
  </si>
  <si>
    <t>Primary sampling unit</t>
  </si>
  <si>
    <t>Main objective of monitoring scheme</t>
  </si>
  <si>
    <t>Sampling frame</t>
  </si>
  <si>
    <t>Study area</t>
  </si>
  <si>
    <t>Temporal stratification</t>
  </si>
  <si>
    <t>End-user of PET data</t>
  </si>
  <si>
    <t>Catches / discards of fish species</t>
  </si>
  <si>
    <t>Ecoregion</t>
  </si>
  <si>
    <t>North Sea</t>
  </si>
  <si>
    <t>Fishing trips</t>
  </si>
  <si>
    <t>quarter</t>
  </si>
  <si>
    <t>Importance of these fisheries compared to other fisheries catch of birds</t>
  </si>
  <si>
    <t>Importance of these fisheries compared to other fisheries catch of mammals</t>
  </si>
  <si>
    <t>Importance of these fisheries compared to other fisheries catch of PET fish species</t>
  </si>
  <si>
    <t>Importance of these fisheries compared to other fisheries catch of elasmobrancs</t>
  </si>
  <si>
    <t>Observation method</t>
  </si>
  <si>
    <t>Species / groups of species identified</t>
  </si>
  <si>
    <t>Species / groups of species registrered in national database</t>
  </si>
  <si>
    <t>Observer observing on deck and when gear is hauled</t>
  </si>
  <si>
    <t>All fish species, all commercial crustanceans, all birds and mammals</t>
  </si>
  <si>
    <t>Directed study</t>
  </si>
  <si>
    <t>Baltic Sea</t>
  </si>
  <si>
    <t>Bycatch of birds and mammals, catches/discards of fishspecies</t>
  </si>
  <si>
    <t>Sampling Intensity; Number of trips 2017</t>
  </si>
  <si>
    <t>Part(s) of the target population excluded from the sampling frame (eg. vessels below a certain size, non-cooperative vessels, vessels with low fishing effort,…)</t>
  </si>
  <si>
    <t>DCF- sea sampling scheme</t>
  </si>
  <si>
    <t>Bycatch of mammals</t>
  </si>
  <si>
    <t>Population of primary sampling units (PSU) the sampling scheme is targeted towards (eg. vessels)</t>
  </si>
  <si>
    <t>Vessels</t>
  </si>
  <si>
    <t>Trips</t>
  </si>
  <si>
    <t>Eg. vessels below 10 m, non-cooperative vessels, new vessels</t>
  </si>
  <si>
    <t>in procent</t>
  </si>
  <si>
    <t>year</t>
  </si>
  <si>
    <t>month</t>
  </si>
  <si>
    <t>e. gear, depth, area</t>
  </si>
  <si>
    <t>What does the list from which PSUs are drawn contain?</t>
  </si>
  <si>
    <t>ICES area /GSA</t>
  </si>
  <si>
    <t>camera</t>
  </si>
  <si>
    <t>interview</t>
  </si>
  <si>
    <t>observer observer in port</t>
  </si>
  <si>
    <t>selfsampling</t>
  </si>
  <si>
    <t>list speciesgroups (eg. fish, mammals, birds) that are recorded</t>
  </si>
  <si>
    <t>0: not observed; 1 observed but low; 2: medium; 3: high; 4: very high</t>
  </si>
  <si>
    <t>ICES WGBYC</t>
  </si>
  <si>
    <t>national use</t>
  </si>
  <si>
    <t>Other stratification</t>
  </si>
  <si>
    <t>Sampling hierarchy</t>
  </si>
  <si>
    <t>Sampling selection methods for different levels in sampling hierarchy</t>
  </si>
  <si>
    <t>Year</t>
  </si>
  <si>
    <t>Year the survey started</t>
  </si>
  <si>
    <t>Explanation</t>
  </si>
  <si>
    <t>Examples</t>
  </si>
  <si>
    <t>North Atlantic</t>
  </si>
  <si>
    <t>Mediterranian Sea</t>
  </si>
  <si>
    <t>fish, mammals, birds, crustaceans,</t>
  </si>
  <si>
    <t>national use, ICES WGBYC</t>
  </si>
  <si>
    <t>Sampling Intensity 2017; Proportion of targetpopulation covered by sampling</t>
  </si>
  <si>
    <t>Vessels/Trips/Hauls</t>
  </si>
  <si>
    <t>Trips/Hauls</t>
  </si>
  <si>
    <t>Random/random/ad-hoc</t>
  </si>
  <si>
    <t>Ad-hoc/Ad-hoc</t>
  </si>
  <si>
    <t>Different combinations of  random, systematic, expert judgement, ad-hoc</t>
  </si>
  <si>
    <t>Perceived importance of these fisheries compared to other fisheries catch of birds</t>
  </si>
  <si>
    <t>Perceived importance of these fisheries compared to other fisheries catch of mammals</t>
  </si>
  <si>
    <t>Perceived importance of these fisheries compared to other fisheries catch of PET fish species</t>
  </si>
  <si>
    <t>Perceived importance of these fisheries compared to other fisheries catch of elasmobrancs</t>
  </si>
  <si>
    <t>Sampling Intensity 2017; Proportion of trips covered by sampling</t>
  </si>
  <si>
    <t>Perceived importance of these fisheries compared to other fisheries catch of reptiles</t>
  </si>
  <si>
    <t>Iceland</t>
  </si>
  <si>
    <t>2014*</t>
  </si>
  <si>
    <t>Icelandic fisheries monitoring program</t>
  </si>
  <si>
    <t>Catch/Discards/gear regulations</t>
  </si>
  <si>
    <t>2013*</t>
  </si>
  <si>
    <t>Spawning stock of cod</t>
  </si>
  <si>
    <t>Iceland sea</t>
  </si>
  <si>
    <t>Lumpsucker gillnet fishery</t>
  </si>
  <si>
    <t>Longline fishery</t>
  </si>
  <si>
    <t>Demersal trawl fishery</t>
  </si>
  <si>
    <t>Pelagic trawl/seine fishery</t>
  </si>
  <si>
    <t>Demersal gillnets</t>
  </si>
  <si>
    <t>Demersal seine</t>
  </si>
  <si>
    <t>All vessels with active fishing license</t>
  </si>
  <si>
    <t>Set</t>
  </si>
  <si>
    <t>Set/net</t>
  </si>
  <si>
    <t>Trips/days</t>
  </si>
  <si>
    <t>Trips/sets</t>
  </si>
  <si>
    <t>Targeted</t>
  </si>
  <si>
    <t>None</t>
  </si>
  <si>
    <t>Set stations/All</t>
  </si>
  <si>
    <t>Other vessels</t>
  </si>
  <si>
    <t>Targeted/Ad-hoc</t>
  </si>
  <si>
    <t>Six vessels each year, only conducted in April</t>
  </si>
  <si>
    <t>Cod gillnet fishery in April</t>
  </si>
  <si>
    <t>Management area</t>
  </si>
  <si>
    <t>Statistical square</t>
  </si>
  <si>
    <t>Inspector observing on deck when gear is hauled</t>
  </si>
  <si>
    <t>Technicians counting and measuring all catch</t>
  </si>
  <si>
    <t>Approximate size of subsample of fish</t>
  </si>
  <si>
    <t>No subsampling</t>
  </si>
  <si>
    <t>5a</t>
  </si>
  <si>
    <t>100 fish of main species</t>
  </si>
  <si>
    <t>All commercial fish species, all birds and mammals</t>
  </si>
  <si>
    <t>Germany</t>
  </si>
  <si>
    <t>DCF- sea sampling programme</t>
  </si>
  <si>
    <t>catch composition fish/crustacea species, bycatch of birds and mammals</t>
  </si>
  <si>
    <t>German coastal area</t>
  </si>
  <si>
    <t>Beam trawl targeting brown shrimp in the German coastal area</t>
  </si>
  <si>
    <t>List of vessels</t>
  </si>
  <si>
    <t>trips</t>
  </si>
  <si>
    <t>opportunistic randomised</t>
  </si>
  <si>
    <t>-</t>
  </si>
  <si>
    <t>seasonal fishery</t>
  </si>
  <si>
    <t>variable, depending on catch</t>
  </si>
  <si>
    <t xml:space="preserve">All fish species, all commercial crustanceans, since ca 2014 all birds and mammals </t>
  </si>
  <si>
    <t>All fish species, all commercial crustanceans, since 2012 mammals</t>
  </si>
  <si>
    <t>catch composition fish species, bycatch of birds and mammals</t>
  </si>
  <si>
    <t>4.,7d</t>
  </si>
  <si>
    <t>Trawlers targeting mackerel, herring in IV, VIId</t>
  </si>
  <si>
    <t>4, 3a</t>
  </si>
  <si>
    <t>Trawlers targeting gadoids in IV, IIIa</t>
  </si>
  <si>
    <t>Beam trawl targeting flat fish in IV</t>
  </si>
  <si>
    <t>OTB targeting plaice in IV</t>
  </si>
  <si>
    <t>NAFO SA1-2</t>
  </si>
  <si>
    <t>OTB targeting Greenland halibut In NAFO SA1-2</t>
  </si>
  <si>
    <t>0 from 4 trips all together in this metier  in 2016</t>
  </si>
  <si>
    <t>6,7</t>
  </si>
  <si>
    <t xml:space="preserve">OTM targeting small pelagic species in VI, VIIbcjk, VIIe, VIIfgh, VIII, V-XIV, (IVa) </t>
  </si>
  <si>
    <t>12,14</t>
  </si>
  <si>
    <t>OTB targeting Greenland halibut In XII, XIV, Va</t>
  </si>
  <si>
    <t>OTM targeting redfish in XII, XIV, Va</t>
  </si>
  <si>
    <t xml:space="preserve">1,2 </t>
  </si>
  <si>
    <t>Trawlers targeting cod, saithe in I, II</t>
  </si>
  <si>
    <t>Trawlers targeting herring in II (ASH)</t>
  </si>
  <si>
    <t>demersal trawlers</t>
  </si>
  <si>
    <t xml:space="preserve">random draw from randomised list  </t>
  </si>
  <si>
    <t>target population involves all trawlers contributing to 90% of the total cod landings from SD2224 in the previous year</t>
  </si>
  <si>
    <t xml:space="preserve"> &lt;1%</t>
  </si>
  <si>
    <t>yearround</t>
  </si>
  <si>
    <t>All fish, birds and mammal species</t>
  </si>
  <si>
    <t>demersal gillnetters and longliners</t>
  </si>
  <si>
    <t>target population involves all passive gear vessels contributing to the 60% of the total cod landings from SD2224 in the previous year</t>
  </si>
  <si>
    <t>UK</t>
  </si>
  <si>
    <t>Habitats directive</t>
  </si>
  <si>
    <t>Protected species bycatch</t>
  </si>
  <si>
    <t>27.4, 27.6, 27.7</t>
  </si>
  <si>
    <t xml:space="preserve">North Sea, Celtic Seas </t>
  </si>
  <si>
    <t>Gillnetters</t>
  </si>
  <si>
    <t>&lt;12m gillnetters</t>
  </si>
  <si>
    <t>Trips/hauls</t>
  </si>
  <si>
    <t xml:space="preserve">True random where possible but rarely achieved due to multiple constraints. Generall combination of opportunistic, ad hoc, attempt to monitor multiple vessels within relevant strata where random not achievable. </t>
  </si>
  <si>
    <t>observers permitted to refuse sailing due to safety concerns</t>
  </si>
  <si>
    <t>annual</t>
  </si>
  <si>
    <t>area, target species</t>
  </si>
  <si>
    <t>onboard observer</t>
  </si>
  <si>
    <t>n/a</t>
  </si>
  <si>
    <t>all, protected species numbers, commercial/non-commercial species catch weight estimate</t>
  </si>
  <si>
    <t>fish, mammals, seabirds, reptiles, crustaceans benthos.</t>
  </si>
  <si>
    <t>National government, EU Commission, ICES, Fishing Industry, Accreditation schemes, NGO's</t>
  </si>
  <si>
    <t>812/2004 pilot studies</t>
  </si>
  <si>
    <t>Cetacean bycatch</t>
  </si>
  <si>
    <t>27.4, 27.7d-j</t>
  </si>
  <si>
    <t>North Sea, Celtic Seas</t>
  </si>
  <si>
    <t>Vessels requiring the use of ADDs under 812/2004</t>
  </si>
  <si>
    <t>&gt;12m gillnetters</t>
  </si>
  <si>
    <t>812/2004 mandatory monitoring</t>
  </si>
  <si>
    <t>27.6, 27.7, 27.8</t>
  </si>
  <si>
    <t>Celtic Seas , Biscay</t>
  </si>
  <si>
    <t>Midwater trawlers</t>
  </si>
  <si>
    <t>&gt;15m midwater trawlers</t>
  </si>
  <si>
    <t>seasonal</t>
  </si>
  <si>
    <t>27.6a, 27.7ab, 27.8abc</t>
  </si>
  <si>
    <t>&gt;15m gillnetters</t>
  </si>
  <si>
    <t>&lt;15m midwater trawlers</t>
  </si>
  <si>
    <t>Spain (Basque Country)</t>
  </si>
  <si>
    <t>II</t>
  </si>
  <si>
    <t>Norwegian and Barents seas</t>
  </si>
  <si>
    <t>Trips carried out by demersal trawlers</t>
  </si>
  <si>
    <t>Vessels registered as trawlers in the National fleet register</t>
  </si>
  <si>
    <t>trips/ hauls</t>
  </si>
  <si>
    <t>Random</t>
  </si>
  <si>
    <t>All vessels are included in the sampling frame</t>
  </si>
  <si>
    <t>100 kg</t>
  </si>
  <si>
    <t>All fish species, all commercial and no commercial invertebrerates at different taxon level, all birds and mammals</t>
  </si>
  <si>
    <t>VI</t>
  </si>
  <si>
    <t>Celtic seas</t>
  </si>
  <si>
    <t>VIIIabd</t>
  </si>
  <si>
    <t>Bay of Biscay</t>
  </si>
  <si>
    <t>All vessels areincluded in the sampling frame</t>
  </si>
  <si>
    <t>Pair trawlers and Otter trawlers</t>
  </si>
  <si>
    <t>1 for trawlers 2 for pair trawlers</t>
  </si>
  <si>
    <t>VIIIabdc</t>
  </si>
  <si>
    <t>Bay of Biscay and Iberian coast</t>
  </si>
  <si>
    <t>Trips carried out by purse seiners</t>
  </si>
  <si>
    <t>Vessels registered as purse seiners in the National fleet register</t>
  </si>
  <si>
    <t>National use</t>
  </si>
  <si>
    <t>Pilot study based on questionnaires to skippers</t>
  </si>
  <si>
    <t>Seabirds bycacth</t>
  </si>
  <si>
    <t>Trips carried out by the artisanal fleet</t>
  </si>
  <si>
    <t>Vessels registered as minor gears (passive artisanal gears) in the National fleet register</t>
  </si>
  <si>
    <t>Skippers from the artisanal fleet</t>
  </si>
  <si>
    <t>All vessels skippers are included in the sampling frame</t>
  </si>
  <si>
    <t>Questionnaires</t>
  </si>
  <si>
    <t xml:space="preserve"> seabirds and cetaceans</t>
  </si>
  <si>
    <t>2 for some gears (gillnets and longlines</t>
  </si>
  <si>
    <t>1 for some gears (gillnets and longlines)</t>
  </si>
  <si>
    <t xml:space="preserve">Pilot study using new technologies </t>
  </si>
  <si>
    <t>Catches / discards of fish species and PETS species</t>
  </si>
  <si>
    <t>Reference fleet</t>
  </si>
  <si>
    <t>Rest of the  vessels from the sampling frame</t>
  </si>
  <si>
    <t>Self sampling/repoorting from Skippers</t>
  </si>
  <si>
    <t>All fish species, all commercial and no commercial invertebrerates at different taxon level, all birds and cetaceans</t>
  </si>
  <si>
    <t>Greece</t>
  </si>
  <si>
    <t>Catches/ discards of fish species/ Since 2017: Bycatch of birds, sea turtles and mammals</t>
  </si>
  <si>
    <t>GSA20, GSA22, GSA23</t>
  </si>
  <si>
    <t>Mediterranean Sea (Aegean Sea, Ionian Sea)</t>
  </si>
  <si>
    <t>Trips of all Bottom otter trawls (OTB_DES_&gt;=40_0_0) per GSA</t>
  </si>
  <si>
    <t>Trips of all Bottom otter trawls (OTB_DES_&gt;=40_0_0) per GSA for the reference year (2014)</t>
  </si>
  <si>
    <t>Trips carried out by non-cooperative vessels, some vessels without shelter for observers</t>
  </si>
  <si>
    <t>in process</t>
  </si>
  <si>
    <t>in process (it is expected to  be less than 1%)</t>
  </si>
  <si>
    <t>spatial stratification:
3 GSAs, 12 subAreas</t>
  </si>
  <si>
    <t>Observer observing on deck and when gear is hauled, Observers are instructed to photograph the whole haul and every PET species they record</t>
  </si>
  <si>
    <t>Landings: 100%
Discards: 1 box, but at least 10% of the total discards</t>
  </si>
  <si>
    <t>All fish species,   crustanceans,  molluscs, birds, sea turtles and mammals</t>
  </si>
  <si>
    <t xml:space="preserve">national use, GFCM </t>
  </si>
  <si>
    <t>Trips of all Purse seines (PS_SPF_&gt;=14_0_0) per GSA</t>
  </si>
  <si>
    <t>Trips of all Purse seines (PS_SPF_&gt;=14_0_0) per GSA for the reference year (2014)</t>
  </si>
  <si>
    <t>Observer observing on deck and when gear is hauled, Observers are instructed to photograph every PET species they record</t>
  </si>
  <si>
    <t>100% of the catch</t>
  </si>
  <si>
    <t>GSA22</t>
  </si>
  <si>
    <t>Trips of Pots and Traps (FPO_DEF_0_0_0), only in GSA 22</t>
  </si>
  <si>
    <t>Trips of Pots and Traps (FPO_DEF_0_0_0), only in GSA 22 for the reference year (2014)</t>
  </si>
  <si>
    <t>Trips carried out by non-cooperative vessels, some very small vessels with no room for the observers</t>
  </si>
  <si>
    <t>Trips of all Set gillnet   (GNS_DEF_&gt;=16_0_0) per GSA</t>
  </si>
  <si>
    <t>Trips of all Set gillnet   (GNS_DEF_&gt;=16_0_0) per GSA for the reference year (2014)</t>
  </si>
  <si>
    <t>Trips of all Trammel net (GTR_DEF_&gt;=16_0_0) per GSA</t>
  </si>
  <si>
    <t>Trips of all Trammel net (GTR_DEF_&gt;=16_0_0) per GSA for the reference year (2014)</t>
  </si>
  <si>
    <t>Trips of Drifting longlines (LLD_LPF_0_0_0) per GSA</t>
  </si>
  <si>
    <t>Trips of Drifting longlines (LLD_LPF_0_0_0) per GSA for the reference year (2014)</t>
  </si>
  <si>
    <t>Trips of Set longlines (LLS_DEF_0_0_0)  per GSA</t>
  </si>
  <si>
    <t>Trips of Set longlines (LLS_DEF_0_0_0)  per GSA for the reference year (2014)</t>
  </si>
  <si>
    <t>GSA20, GSA22</t>
  </si>
  <si>
    <t>Trips of Beach and boat seine (SB_SV_DEF_0_0_0) in GSAs 20 and 22</t>
  </si>
  <si>
    <t>Trips of Beach and boat seine (SB_SV_DEF_0_0_0) in GSAs 20 and 22 for the reference year (2014)</t>
  </si>
  <si>
    <t>Trips carried out by non-cooperative vessels</t>
  </si>
  <si>
    <t>Sweden</t>
  </si>
  <si>
    <t>IIIaS</t>
  </si>
  <si>
    <t>Trips performerd the year before sampling (vessels weighted by no of trips)</t>
  </si>
  <si>
    <t>Random/ad-hoc</t>
  </si>
  <si>
    <t>Trips carried out by vessels not participating in fishery the year before, wintertime some vessels without shelter for observers</t>
  </si>
  <si>
    <t xml:space="preserve">All fish species, all commercial crustanceans, </t>
  </si>
  <si>
    <t>Trips carried out by demersal trawlers using sorting grids</t>
  </si>
  <si>
    <t>IIIaN</t>
  </si>
  <si>
    <t>IIIa, IV</t>
  </si>
  <si>
    <t>SD 24-26</t>
  </si>
  <si>
    <t>Baltic sea</t>
  </si>
  <si>
    <t>Trips carried out by vessels not participating in fishery the year before</t>
  </si>
  <si>
    <t>All fish species, all birds and mammals</t>
  </si>
  <si>
    <t xml:space="preserve">All fish species, </t>
  </si>
  <si>
    <t>SD 23-25</t>
  </si>
  <si>
    <t>Trips carried out by gillnetters/longliners targeting primarely cod</t>
  </si>
  <si>
    <t>Trips from vessels that landed less than 500 kg cod the year before the sampling year. Trips from vessels not participating in the fishery the year before.</t>
  </si>
  <si>
    <t>Netherlands</t>
  </si>
  <si>
    <t>ICES 1-12</t>
  </si>
  <si>
    <t>NE Atlantic</t>
  </si>
  <si>
    <t>Trips carried out by Pelagic Trawlers</t>
  </si>
  <si>
    <t>Vessel list of trawlers</t>
  </si>
  <si>
    <t>trips/hauls</t>
  </si>
  <si>
    <t>All vessels are cooperating</t>
  </si>
  <si>
    <t>Observer observing on deck and when gear is hauled; observer takes basket of the catch during sorting of the catch</t>
  </si>
  <si>
    <t>All fish species, all birds, mammals and turtles</t>
  </si>
  <si>
    <t>self-sampling</t>
  </si>
  <si>
    <t>Discards of fishspecies</t>
  </si>
  <si>
    <t>IV</t>
  </si>
  <si>
    <t>Trips carried out by Demersal trawlers</t>
  </si>
  <si>
    <t>Random from reference fleet</t>
  </si>
  <si>
    <t>Crew collects a fishing  crate of discards in randomn hauls and transport to the lab</t>
  </si>
  <si>
    <t>All fish species, crustanceans and benthos</t>
  </si>
  <si>
    <t>Trips carried out by vessel using passive gear</t>
  </si>
  <si>
    <t>Vessel list of passive gear</t>
  </si>
  <si>
    <t>Random from vessellist</t>
  </si>
  <si>
    <t>Not all vessels are cooperating</t>
  </si>
  <si>
    <t>Observer takes record of the hauling proces and indicates if part is missing</t>
  </si>
  <si>
    <t>Trips carried out by shrimp(crangon) beamtrawlers</t>
  </si>
  <si>
    <t>Vessel list of shrimpers</t>
  </si>
  <si>
    <t>All fish species, birds, mammals, crustanceans and benthos</t>
  </si>
  <si>
    <t>Bycatch of mammals.</t>
  </si>
  <si>
    <t>Trips carried uit by gill- and trammelnet fishers</t>
  </si>
  <si>
    <t>Group of gillnetters operating from one port</t>
  </si>
  <si>
    <t>Ad hoc from a group of cooperating fishermen</t>
  </si>
  <si>
    <t>Selection of vessels targetting cod and operating from one port in the period of February-May</t>
  </si>
  <si>
    <t>Observer takes record of the hauling proces.</t>
  </si>
  <si>
    <t>All mammal species</t>
  </si>
  <si>
    <t>Directed study by Electronic Monitoring</t>
  </si>
  <si>
    <t>Bycatch of harbour porpoises</t>
  </si>
  <si>
    <t>Trips carried out by gill- and trammelnet fishers</t>
  </si>
  <si>
    <t>Vessellist of gillnetters</t>
  </si>
  <si>
    <t>Fishermen from different ports along the coast</t>
  </si>
  <si>
    <t>Some fishermen were not willing to cooperate</t>
  </si>
  <si>
    <t>Electronic Monitoring</t>
  </si>
  <si>
    <t>Only harbour porpoises</t>
  </si>
  <si>
    <t>Ireland</t>
  </si>
  <si>
    <t>6a</t>
  </si>
  <si>
    <t>Trips carried out by demersal/nephrops trawlers</t>
  </si>
  <si>
    <t xml:space="preserve">All vessels with landings in this area  </t>
  </si>
  <si>
    <t>vessel x trip</t>
  </si>
  <si>
    <t>vessel list/ad-hoc</t>
  </si>
  <si>
    <t xml:space="preserve">Non-cooperative vessels  </t>
  </si>
  <si>
    <t xml:space="preserve">Annual  </t>
  </si>
  <si>
    <t>All fish species, all commercial crustanceans, all birds reptiles and mammals</t>
  </si>
  <si>
    <t xml:space="preserve">All fish species, all commercial crustanceans, all birds  mammals and Reptiles </t>
  </si>
  <si>
    <t>7a</t>
  </si>
  <si>
    <t>7fgh</t>
  </si>
  <si>
    <t xml:space="preserve">Trips carried out by demersal static gears, Gillnets/trammel </t>
  </si>
  <si>
    <t>7bcjk</t>
  </si>
  <si>
    <t xml:space="preserve">EMFF Enhanced ByCatch sampling programme  </t>
  </si>
  <si>
    <t>Trips carried out by Pelagic trawlers</t>
  </si>
  <si>
    <t>All fish species, all birds, mammals and reptiles</t>
  </si>
  <si>
    <t xml:space="preserve">All fish species, all birds  mammals and Reptiles </t>
  </si>
  <si>
    <t>6a, 7bcjk,7fgh,7a</t>
  </si>
  <si>
    <t xml:space="preserve">All vessels with landings of Sprat in this area  </t>
  </si>
  <si>
    <t>ad-hoc</t>
  </si>
  <si>
    <t xml:space="preserve">Trips carried out by Potters </t>
  </si>
  <si>
    <t>ICES Area IV, VIId -North Sea ICES Area I,II -Eastern Arctic</t>
  </si>
  <si>
    <t xml:space="preserve">North Sea Eastern Arctic </t>
  </si>
  <si>
    <t>Bycatch of birds and mammals, catches/discards of Whelks</t>
  </si>
  <si>
    <t>Potters targetting Molluscs</t>
  </si>
  <si>
    <t xml:space="preserve">No at sea programme </t>
  </si>
  <si>
    <t>Bycatch of birds and mammals, catches/discards of scallops, razors, cockles  and  fishspecies</t>
  </si>
  <si>
    <t xml:space="preserve">Scallop dredgers </t>
  </si>
  <si>
    <t xml:space="preserve">Only scallop trips targetted </t>
  </si>
  <si>
    <t>Bycatch of birds and mammals, catches/discards of scallops and  fishspecies</t>
  </si>
  <si>
    <t>NA</t>
  </si>
  <si>
    <t>Source: where can these data be found</t>
  </si>
  <si>
    <t>Eg. National database, institutes database, RDBES</t>
  </si>
  <si>
    <t>directed study</t>
  </si>
  <si>
    <t>catch composition bycatch of birds</t>
  </si>
  <si>
    <t>pelagic gillnetters</t>
  </si>
  <si>
    <t>Six vessels each year, only conducted in April; fishing in part of German EEZ (waters off Mecklenburg-Vorpommerania)</t>
  </si>
  <si>
    <t>only part of German EEZ (off Mecklenburg Vorpommern)</t>
  </si>
  <si>
    <t>Observer observing on deck and when gear is hauled; self sampling</t>
  </si>
  <si>
    <t>all birds</t>
  </si>
  <si>
    <t>Bellebaum 2011: Untersuchung und Bewertung des Beifangs von Seevögeln durch die passive Meeresfischerei in der Ostsee. BfN-Skr. 295</t>
  </si>
  <si>
    <t xml:space="preserve">demersal gillnetters </t>
  </si>
  <si>
    <t>Selected vessels; fishing in part of German EEZ (waters off Mecklenburg-Vorpommerania)</t>
  </si>
  <si>
    <t>longliners</t>
  </si>
  <si>
    <t>Group of gillnetters operating from one port in Mecklenburg-Vorpommerania</t>
  </si>
  <si>
    <t>CCTV</t>
  </si>
  <si>
    <t>all birds and marine mammals</t>
  </si>
  <si>
    <t>Oesterwind et al. 2012: Pilotstudie zur Dokumentation von Seevogel und Meeressäugerbeifängen in der Stellnetzfischerei der Fischereigenossenschaft Freest im Gebiet um Rügen. Zwischenbericht 2012.</t>
  </si>
  <si>
    <t>Were can data be found? Published where?</t>
  </si>
  <si>
    <t>Portugal</t>
  </si>
  <si>
    <t>9a</t>
  </si>
  <si>
    <t>Vessels registered but operating with GNS+GTR gears in the National fleet register</t>
  </si>
  <si>
    <t>&lt; 1%</t>
  </si>
  <si>
    <t>&lt;1%</t>
  </si>
  <si>
    <t>Bycatch of cetaceans, marine birds and marine turtles</t>
  </si>
  <si>
    <t>Cetaceans, seabirds amd marine turtles</t>
  </si>
  <si>
    <t>Dedicated projects use, ICES WGBYC</t>
  </si>
  <si>
    <t xml:space="preserve">France </t>
  </si>
  <si>
    <t>Catches / discards of fish species ; Bycatch of protected species</t>
  </si>
  <si>
    <t>VII &amp; VIII</t>
  </si>
  <si>
    <t>Pelagic Trawler Midwater</t>
  </si>
  <si>
    <t>all sizes</t>
  </si>
  <si>
    <t>Many non cooperative vessels</t>
  </si>
  <si>
    <t>?</t>
  </si>
  <si>
    <t>Otter midwater trawls</t>
  </si>
  <si>
    <t>&gt;=15m</t>
  </si>
  <si>
    <t>Mediterranean Sea</t>
  </si>
  <si>
    <t>OTB/OTT/OTM</t>
  </si>
  <si>
    <t>VII; VIII; 37</t>
  </si>
  <si>
    <t>North Atlantic/ Mediterranean Sea</t>
  </si>
  <si>
    <t>&lt;15m</t>
  </si>
  <si>
    <t>VIII</t>
  </si>
  <si>
    <t>GNS/GTR</t>
  </si>
  <si>
    <t>bycatch of cetaceans, trials on pinger efficiency</t>
  </si>
  <si>
    <t>PTM</t>
  </si>
  <si>
    <t>3 pairs of midwater trawlers volunterred to take part</t>
  </si>
  <si>
    <t>non-cooperative vessels, and restrictions due to low number of dedicated observers</t>
  </si>
  <si>
    <t>winter</t>
  </si>
  <si>
    <t>onboard observer and self reporting from fishermen</t>
  </si>
  <si>
    <t>cetaceans</t>
  </si>
  <si>
    <t>mammals</t>
  </si>
  <si>
    <t xml:space="preserve">Rimaud, T., Authier, M., Mehault, S., Peltier H., Van Canneyt, O. 2019. Rapport final du projet PIC.  </t>
  </si>
  <si>
    <t>Annual</t>
  </si>
  <si>
    <t xml:space="preserve">fishing day </t>
  </si>
  <si>
    <t>Trips carried out by demersal beam trawlers</t>
  </si>
  <si>
    <t>Trips carried out by demersal seiners</t>
  </si>
  <si>
    <t xml:space="preserve">7bcjk </t>
  </si>
  <si>
    <t>Trips carried out by inshore demersal trawlers</t>
  </si>
  <si>
    <t>Trips carried out by tuna fisheries</t>
  </si>
  <si>
    <t>ICES Area IV, VIId -North Sea</t>
  </si>
  <si>
    <t>ICES Area I,II -Eastern Arctic</t>
  </si>
  <si>
    <t>OSPAR</t>
  </si>
  <si>
    <t>Yes</t>
  </si>
  <si>
    <t>No</t>
  </si>
  <si>
    <t>Denmark</t>
  </si>
  <si>
    <t>Electronic Monitoring with video</t>
  </si>
  <si>
    <t>Bycatch of marine mammals and birds. Estimate fine-scale spatial and temporal variation of bycatch rates</t>
  </si>
  <si>
    <t>Danish EEZ</t>
  </si>
  <si>
    <t>North Sea, Baltic Sea</t>
  </si>
  <si>
    <t>Haul</t>
  </si>
  <si>
    <t>area, mesh size, target species</t>
  </si>
  <si>
    <t>At-sea sampling - ObsMer</t>
  </si>
  <si>
    <t>GSA 7</t>
  </si>
  <si>
    <t>Mediterranean Sea and Black Sea</t>
  </si>
  <si>
    <t>Otter trawlers in GSA07</t>
  </si>
  <si>
    <t>All vessels  targeting Demersal and small pelagics</t>
  </si>
  <si>
    <t>Telephone contact from a vessel list, with a constraint of not contacting the same vessel twice in a running 3 months</t>
  </si>
  <si>
    <t>mammals, birds, reptiles, fish</t>
  </si>
  <si>
    <t>N</t>
  </si>
  <si>
    <t>Y</t>
  </si>
  <si>
    <t xml:space="preserve">longlines </t>
  </si>
  <si>
    <t>lines</t>
  </si>
  <si>
    <t>Hand and poll lines</t>
  </si>
  <si>
    <t>DACOR</t>
  </si>
  <si>
    <t>GSA 8</t>
  </si>
  <si>
    <t>Demersal fisheries in Corsica (4 prud'homies)</t>
  </si>
  <si>
    <t>all vessels &gt;7m. using Gillnets, long lines or traps and having the autorisation to embark an observer</t>
  </si>
  <si>
    <t>Sampling effort proportional to number of vessels and seasonnality. Random draw of vessels on a monthly basis.</t>
  </si>
  <si>
    <t xml:space="preserve">Y </t>
  </si>
  <si>
    <t>Pelagic fisheries in Corsica (4 prud'homies)</t>
  </si>
  <si>
    <t>all vessels having european license to fish swordfish or tuna and having the autorisation to embark an observer</t>
  </si>
  <si>
    <t>V, VI, VII, VIII, IVa</t>
  </si>
  <si>
    <t>Offshore gillnetters in V, VI, VII, VIII, IVa</t>
  </si>
  <si>
    <t>Vessels &gt;18m targeting Hake and monkfish</t>
  </si>
  <si>
    <t>Longliners in VI and VII</t>
  </si>
  <si>
    <t>All vessels  targeting Hake</t>
  </si>
  <si>
    <t>VII, IV</t>
  </si>
  <si>
    <t>Danish seiner in VII, IV</t>
  </si>
  <si>
    <t>All vessels  targeting Demersal fish</t>
  </si>
  <si>
    <t>VIIe</t>
  </si>
  <si>
    <t>Otter trawlers in VIIe</t>
  </si>
  <si>
    <t>All otter trawlers  targeting Demersal fish and operating in Granville, Roscoff, St-Quay Portrieux, Erquy, St-Malo</t>
  </si>
  <si>
    <t>Gillnetters in VIIe</t>
  </si>
  <si>
    <t>Vessels targeting Demersal fish</t>
  </si>
  <si>
    <t>VIIe, VIIh</t>
  </si>
  <si>
    <t>Gillnetters in VIIe, VIIh</t>
  </si>
  <si>
    <t>Mid-water trawlers in VIII</t>
  </si>
  <si>
    <t>All vessels targeting small pelagics operated from La Turballe, Les Sables d'Olonne, St-Nazaire, Le Guilvinec and Lorient</t>
  </si>
  <si>
    <t>Danish seiner in VIII</t>
  </si>
  <si>
    <t>Longliners in VIII</t>
  </si>
  <si>
    <t>All vessels &gt;15 targeting small pelagics</t>
  </si>
  <si>
    <t>Offshore otter trawlers in VIII</t>
  </si>
  <si>
    <t>Vessels &gt;15m targeting Gadoids and sole</t>
  </si>
  <si>
    <t>Gillnetters in VIII</t>
  </si>
  <si>
    <t>Vessels &lt;15m targeting Gadoids and sole</t>
  </si>
  <si>
    <t>Hand and poll lines targeting large pelagics</t>
  </si>
  <si>
    <t>Purse seiners</t>
  </si>
  <si>
    <t>All vessels targeting Demersal fish</t>
  </si>
  <si>
    <t>longlines targeting large pelagics</t>
  </si>
  <si>
    <t>VIIIa, VIIIb, VIIId</t>
  </si>
  <si>
    <t>Otter trawlers in VIIIa, VIIIb, VIIId</t>
  </si>
  <si>
    <t>All vessels  targeting Nephrops</t>
  </si>
  <si>
    <t>VIIIa, VIIIb, VIIId, VIIIe, VIIIc</t>
  </si>
  <si>
    <t>Trawlers in VIIIa, VIIIb, VIIId, VIIIe, VIIIc</t>
  </si>
  <si>
    <t>All vessels  targeting Demersal fish and molluscs</t>
  </si>
  <si>
    <t>VIIIa, VIIId, VIIf, VIIg, VIIh, VIIa, VIIb, VIIc, VIIj, VIIk, VIIe</t>
  </si>
  <si>
    <t>Offshore otter trawlers in VIIIa, VIIId, VIIf, VIIg, VIIh, VIIa, VIIb, VIIc, VIIj, VIIk, VIIe</t>
  </si>
  <si>
    <t>All otter trawlers targeting Gadoids, Nephrops, monkfish and megrim</t>
  </si>
  <si>
    <t>V, VI, IVa</t>
  </si>
  <si>
    <t>North Sea and Eastern Arctic</t>
  </si>
  <si>
    <t>Offshore trawling (except large freezer) in V, VI, IVa</t>
  </si>
  <si>
    <t>All vessels  targeting Deep-water species and saithe</t>
  </si>
  <si>
    <t>VIId</t>
  </si>
  <si>
    <t>Trawlers in VIId</t>
  </si>
  <si>
    <t>Vessels &lt;18m  targeting Demersal fish and operating from Cherbourg to Honfleur</t>
  </si>
  <si>
    <t>Otter trawlers in VIId</t>
  </si>
  <si>
    <t>Vessels &lt;15m  Demersal fish</t>
  </si>
  <si>
    <t>VIId, IVc</t>
  </si>
  <si>
    <t>Trawlers in VIId, IVc</t>
  </si>
  <si>
    <t>Vessels &lt;18m targeting Demersal fish from Le Havre to Dunkerque</t>
  </si>
  <si>
    <t>Trawlers in VIIe, VIId, IVc</t>
  </si>
  <si>
    <t>Vessels &gt;=18m targeting Demersal fish from Le Havre to Dunkerque</t>
  </si>
  <si>
    <t>Gillnetters in VIId, IVc</t>
  </si>
  <si>
    <t>Vessels targeting Demersal fish operating from Cherbourg to Le Havre</t>
  </si>
  <si>
    <t>Gillnetters in VIId, Ivc</t>
  </si>
  <si>
    <t>All vessels targeting Demersal fish operating from Fecamp to Le Tréport</t>
  </si>
  <si>
    <t>All vessels targeting Demersal fish operating from Boulogne and Dunkerque</t>
  </si>
  <si>
    <t>Otter trawlers in VIId, IVc</t>
  </si>
  <si>
    <t>All vessels  targeting Brown shrimp</t>
  </si>
  <si>
    <t>VIIe, VIId</t>
  </si>
  <si>
    <t>Beam trawlers in VIIe, VIId</t>
  </si>
  <si>
    <t>All vessels  targeting Sole</t>
  </si>
  <si>
    <t>VIIe, VIId, IVc</t>
  </si>
  <si>
    <t>Vessels &gt;=18m  targeting Demersal fish and operating from Cherbourg to Honfleur</t>
  </si>
  <si>
    <t>Large pelagics at sea</t>
  </si>
  <si>
    <t>Atlantic Ocean and adjacent seas</t>
  </si>
  <si>
    <t>Other regions</t>
  </si>
  <si>
    <t>Purse seiners fishing tropical tunas in the Atlantic ocean Central East and West</t>
  </si>
  <si>
    <t>Purse seiners fishing in the Atlantic Ocean and  landing in the port of Abidjan (Ivory coast), Dakar(Senegal) and Tema (Ghana)</t>
  </si>
  <si>
    <t>All fishing sets sampled at for target and bycatch selected stocks</t>
  </si>
  <si>
    <t>y</t>
  </si>
  <si>
    <t>Indian Ocean Western and Eastern</t>
  </si>
  <si>
    <t>Purse seiners fishing tropical tunas in FAO areas 51 &amp; 57</t>
  </si>
  <si>
    <t>Purse seiners fishing in the Indian Ocean and  landing in the port of Victoria (Seychelles) and Antsirana (Seychelles)</t>
  </si>
  <si>
    <t>Pelagic longliners targeting swordfish in the South West Indian Ocean</t>
  </si>
  <si>
    <t>Longliners based in La Réunion and Mayotte</t>
  </si>
  <si>
    <t>All fishing sets sampled at sea for target and bycatch selected stocks</t>
  </si>
  <si>
    <t>All vessels  targeting targeting bluefin tunas</t>
  </si>
  <si>
    <t>All vessels targeting swordfish</t>
  </si>
  <si>
    <t>All vessels  operating from Southern Brittany and Basque country</t>
  </si>
  <si>
    <t>Bycatch of seabirds</t>
  </si>
  <si>
    <t>Vessels &lt;12m operating bottom gillnets</t>
  </si>
  <si>
    <t>Trips/hauls/net*soaking time</t>
  </si>
  <si>
    <t>Quarter</t>
  </si>
  <si>
    <t>Dedicated projects use, MSFD</t>
  </si>
  <si>
    <t>Trips carried out by the artisanal fleet from a single harbour</t>
  </si>
  <si>
    <t>Vessels &lt;12m operating set longlines</t>
  </si>
  <si>
    <t>ad-hoc, only 1 vessel</t>
  </si>
  <si>
    <t>Vessels &lt;12m operating traps</t>
  </si>
  <si>
    <t>Vessels &lt;12m operating purse seines</t>
  </si>
  <si>
    <t>Vessels ≥12m operating purse seines</t>
  </si>
  <si>
    <t>Vessels ≥12m operating set longlines</t>
  </si>
  <si>
    <t>Vessels ≥12m operating drift longlines</t>
  </si>
  <si>
    <t>Vessels ≥12m operating bottom gillnets</t>
  </si>
  <si>
    <t>Some non cooperative vessels</t>
  </si>
  <si>
    <t>SPEA - BirdLife Portugal</t>
  </si>
  <si>
    <t>27.7de, 27.4c</t>
  </si>
  <si>
    <t>data from Northridge 2000</t>
  </si>
  <si>
    <t>Longlines</t>
  </si>
  <si>
    <t>27.7abcfhjk</t>
  </si>
  <si>
    <t>&lt;10m Longlines</t>
  </si>
  <si>
    <t>&gt;10m coastal Longlines</t>
  </si>
  <si>
    <t>27.4a , 27.6a, 27.7abcfhjk</t>
  </si>
  <si>
    <t>27.4a, 27.6a, 27.7bcj</t>
  </si>
  <si>
    <t>&gt;20m offshore Longlines</t>
  </si>
  <si>
    <t>Seabird bycatch</t>
  </si>
  <si>
    <t>Bycatch monitoring programme target</t>
  </si>
  <si>
    <t>Norway</t>
  </si>
  <si>
    <t>2012-2015</t>
  </si>
  <si>
    <t>Direct study</t>
  </si>
  <si>
    <t>Artic waters</t>
  </si>
  <si>
    <t>&lt;13m gillnets</t>
  </si>
  <si>
    <t>data from Christensen-Dalsgaard et al 2019</t>
  </si>
  <si>
    <t>27.2a</t>
  </si>
  <si>
    <t>&lt;15m Longlines</t>
  </si>
  <si>
    <t>&lt;15m gillnets</t>
  </si>
  <si>
    <t>Coastal cod manual longlines</t>
  </si>
  <si>
    <t>Coastal cod gillnets</t>
  </si>
  <si>
    <t>coastal lumpfish gillnets</t>
  </si>
  <si>
    <t>Greenland halibut longlines</t>
  </si>
  <si>
    <t>Greenland halibut gillnets</t>
  </si>
  <si>
    <t>2009-2010</t>
  </si>
  <si>
    <t>Gillnets</t>
  </si>
  <si>
    <t>Reference fleet 9-15m gillnets</t>
  </si>
  <si>
    <t>&lt;20m longlines</t>
  </si>
  <si>
    <t>&lt;15 gillnets</t>
  </si>
  <si>
    <t>2009-2018</t>
  </si>
  <si>
    <t>data from Fange et al 2015</t>
  </si>
  <si>
    <t>data from Fange et al 2015 and Berg &amp; Nedreaas 2018</t>
  </si>
  <si>
    <t>Poland</t>
  </si>
  <si>
    <t>27.1, 27.2</t>
  </si>
  <si>
    <t>Escape device.  National database: NPZDRpl. International databases: ICES Bycatch DB</t>
  </si>
  <si>
    <t>40 m or larger</t>
  </si>
  <si>
    <t>Days at sea, Hours fished, Fishing days, kW*Fishing days, GT*Fishing days, Number of trips, Number of fishing operations</t>
  </si>
  <si>
    <t>fish, birds, mammals</t>
  </si>
  <si>
    <t>data from Poland - Annual report for data collection in the fisheries and aquaculture sectors - 2019</t>
  </si>
  <si>
    <t>I, II</t>
  </si>
  <si>
    <t>Spain</t>
  </si>
  <si>
    <t xml:space="preserve">Vessels list with license to fish in these areas  </t>
  </si>
  <si>
    <t>Systematic sampling from a list of vessels ranked by the effort of observation on board in previous years and updated every year</t>
  </si>
  <si>
    <t>I-II&amp;XII, XIV and Va</t>
  </si>
  <si>
    <t xml:space="preserve">North Sea and Eastern Arctic&amp;North Atlantic </t>
  </si>
  <si>
    <t xml:space="preserve">Pelagic trawlers </t>
  </si>
  <si>
    <t>all</t>
  </si>
  <si>
    <t>3LMNO&amp;
XII, XIV and Va</t>
  </si>
  <si>
    <t>Bottom trawlers</t>
  </si>
  <si>
    <t>IBERIAN</t>
  </si>
  <si>
    <t>WESTERN_IRELAND and CELTIC_SEA</t>
  </si>
  <si>
    <t>BAY_BISCAY, WESTERN_SCOTLAND</t>
  </si>
  <si>
    <t>BAY_BISCAY</t>
  </si>
  <si>
    <t>BAY_BISCAY_IBERIAN</t>
  </si>
  <si>
    <t>Celtic Sea</t>
  </si>
  <si>
    <t>Bay of Biscay, Celtic Sea</t>
  </si>
  <si>
    <t>Bottom otter and pair trawl in North Iberian waters (Divison VIIIc and North of IXa) (OTB_DEF_&gt;=55_0_0, OTB_MPD_&gt;=55_0_0 and PTB_MPD_&gt;=55_0_0)</t>
  </si>
  <si>
    <t xml:space="preserve">Bottom otter trawl targeting both crustaceans and demersal fishes in the Gulf of Cadiz (Division IXa South) (OTB_MCD_&gt;=55_0_0) </t>
  </si>
  <si>
    <t>Purse seine targeting small pelagic fishes in the Gulf of Cadiz (Division IXa South) (PS_SPF_0_0_0)</t>
  </si>
  <si>
    <t>Gillnets targeting anglerfish and hake in North Iberian waters (Divison VIIIc and North of IXa) (GNS_DEF_&gt;=100_0_0 and GNS_DEF_80-99_0_0)</t>
  </si>
  <si>
    <t xml:space="preserve">Bottom otter trawl targeting megrims in Subarea VII (OTB_DEF_70-99_0_0) </t>
  </si>
  <si>
    <t xml:space="preserve">At sea sampling of bottom otter trawls based in BC ports operating in the VIIIabd &amp; VI, </t>
  </si>
  <si>
    <t>At sea sampling of pair bottom trawls based in BC ports operating in the VIIIabd</t>
  </si>
  <si>
    <t>At sea sampling of purse seiners based in BC ports operating in the VIII</t>
  </si>
  <si>
    <t>Matrix of otter bottom trawl vessels and weeks (excluding inactive summer season)</t>
  </si>
  <si>
    <t>Matrix of pair bottom trawl vessels and weeks (excluding inactive summer season)</t>
  </si>
  <si>
    <t>Matrix of purse seine vessels and weeks (excluding inactive summer season)</t>
  </si>
  <si>
    <t>The sampling frame covers all basque vessels</t>
  </si>
  <si>
    <t xml:space="preserve">Ramdom </t>
  </si>
  <si>
    <t>Unique vessel per week randomly selected from a matrix of vessel/week. Selection without vessel replacement.</t>
  </si>
  <si>
    <t>Random selection with replacement from the official vessel list</t>
  </si>
  <si>
    <t>Vessel*week</t>
  </si>
  <si>
    <t>Fishing unit*week</t>
  </si>
  <si>
    <t>Bottom otter trawlers with the special authorization to carry on a sentinel fishery for Norway lobster following ICES Advice</t>
  </si>
  <si>
    <t>All vessels and all trips sampled</t>
  </si>
  <si>
    <t>All vessels were sampled</t>
  </si>
  <si>
    <t>At sea sampling of pair bottom trawls based in BC ports operating in the VIIIc</t>
  </si>
  <si>
    <t>Drifting longlines targeting swordfish in all oceans (observers on board)</t>
  </si>
  <si>
    <t>Surface longliners with licence</t>
  </si>
  <si>
    <t>random draw from the list of vessels</t>
  </si>
  <si>
    <t>Fishing trip</t>
  </si>
  <si>
    <t>27.9, 27.10</t>
  </si>
  <si>
    <t>yes</t>
  </si>
  <si>
    <t>Japan</t>
  </si>
  <si>
    <t>1997-2009</t>
  </si>
  <si>
    <t>ICCAT</t>
  </si>
  <si>
    <t>Wider Atlantic, Artic waters</t>
  </si>
  <si>
    <t>Drifting longlines</t>
  </si>
  <si>
    <t>number of hooks</t>
  </si>
  <si>
    <t>Observer</t>
  </si>
  <si>
    <t>Onboard observer</t>
  </si>
  <si>
    <t>data from Inoue et al 2012</t>
  </si>
  <si>
    <t>2006-2007</t>
  </si>
  <si>
    <t>Bay of Biscay and Iberian coast, Wider Atlantic</t>
  </si>
  <si>
    <t>Demersal longlines targetting Northeast Atlantic hake</t>
  </si>
  <si>
    <t>data from Anderson et al 2011</t>
  </si>
  <si>
    <t>Taiwan</t>
  </si>
  <si>
    <t>2002-2008</t>
  </si>
  <si>
    <t>Wider Atlantic</t>
  </si>
  <si>
    <t>data from Huang 2011</t>
  </si>
  <si>
    <t>Greenland</t>
  </si>
  <si>
    <t>2003-2008</t>
  </si>
  <si>
    <t>Greenland SE coast</t>
  </si>
  <si>
    <t>Month</t>
  </si>
  <si>
    <t>data from Merkel 2011</t>
  </si>
  <si>
    <t>Gran Sol and SW Ireland - 27.7j</t>
  </si>
  <si>
    <t>Celtic sea</t>
  </si>
  <si>
    <t>2012-2014</t>
  </si>
  <si>
    <t>Coastal halibut longlines</t>
  </si>
  <si>
    <t>trip</t>
  </si>
  <si>
    <t>trip/haul/hook</t>
  </si>
  <si>
    <t>data from Fangel et al 2017</t>
  </si>
  <si>
    <t>27.3a</t>
  </si>
  <si>
    <t>Longliners</t>
  </si>
  <si>
    <t>all birds and mammals</t>
  </si>
  <si>
    <t>Mammal and Seabird bycatch</t>
  </si>
  <si>
    <t>data from Lunneryd et al 2004</t>
  </si>
  <si>
    <t>Bycatch monitoring programme</t>
  </si>
  <si>
    <t>10a</t>
  </si>
  <si>
    <t>Pole and line</t>
  </si>
  <si>
    <t>Dolphin Safe members</t>
  </si>
  <si>
    <t>Cetaceans, seabirds and marine turtles</t>
  </si>
  <si>
    <t>data from POPA 2020</t>
  </si>
  <si>
    <t>Drifting longline &gt;18m</t>
  </si>
  <si>
    <t>Sea turtles</t>
  </si>
  <si>
    <t>Hand lines for finfish at sea</t>
  </si>
  <si>
    <t>Hand lines for deepwater species at sea</t>
  </si>
  <si>
    <t>Longlines for demersal at sea</t>
  </si>
  <si>
    <t>Longliners for deepwater species at sea</t>
  </si>
  <si>
    <t>Cephalopods at sea</t>
  </si>
  <si>
    <t>Set gillnets at Sea</t>
  </si>
  <si>
    <t>Pots and Traps at Sea</t>
  </si>
  <si>
    <t>Mammals; Birds; Reptiles; Fishes</t>
  </si>
  <si>
    <t>May</t>
  </si>
  <si>
    <t>AZS4 - LHP_FIF _&gt;10m</t>
  </si>
  <si>
    <t>AZS40 - LHP_DWS _&gt;10m</t>
  </si>
  <si>
    <t>AZS10 - LLS_DEF _&lt;12m</t>
  </si>
  <si>
    <t>AZS11 - LLS_DEF _1218</t>
  </si>
  <si>
    <t>AZS47 - LLS_DWS_&lt;12m</t>
  </si>
  <si>
    <t>AZS48 - LLS_DWS_1218</t>
  </si>
  <si>
    <t>AZS49 - LLS_DWS_&gt;18m</t>
  </si>
  <si>
    <t>AZS16 - LHP_CEP</t>
  </si>
  <si>
    <t>AZS23 - GNS_FIF</t>
  </si>
  <si>
    <t>AZS20 - PS_SPF</t>
  </si>
  <si>
    <t>AZS28 - FPO</t>
  </si>
  <si>
    <t>Azores grounds Xa - AZS4</t>
  </si>
  <si>
    <t>Azores grounds Xa - AZS40</t>
  </si>
  <si>
    <t>Azores grounds Xa - AZS10</t>
  </si>
  <si>
    <t>Azores grounds Xa - AZS11</t>
  </si>
  <si>
    <t>Azores grounds Xa - AZS47</t>
  </si>
  <si>
    <t>Azores grounds Xa - AZS48</t>
  </si>
  <si>
    <t>Azores grounds Xa - AZS49</t>
  </si>
  <si>
    <t>Azores grounds Xa - AZS16</t>
  </si>
  <si>
    <t>Azores grounds Xa - AZS23</t>
  </si>
  <si>
    <t>Azores grounds Xa - AZS20</t>
  </si>
  <si>
    <t>Azores grounds Xa - AZS28</t>
  </si>
  <si>
    <t>Purse seines - Small Pelagic at Sea</t>
  </si>
  <si>
    <t>Eastern Arctic (ICES areas I and II)</t>
  </si>
  <si>
    <t>Trawlers for demersal fish: At-sea</t>
  </si>
  <si>
    <t>Midwater otter trawlers for small pelagic fish: At-sea</t>
  </si>
  <si>
    <t>PTS28 - OTB_DEF</t>
  </si>
  <si>
    <t>PTS29 - OTM_SPF</t>
  </si>
  <si>
    <t>Fishes</t>
  </si>
  <si>
    <t>quasi-random (cooperative vessels)</t>
  </si>
  <si>
    <t>27.7ef</t>
  </si>
  <si>
    <t>Celtic Seas</t>
  </si>
  <si>
    <t>Purse seine</t>
  </si>
  <si>
    <t>data from Personnal comment of Allen Kingston</t>
  </si>
  <si>
    <t>IVa, VIIb, IIa</t>
  </si>
  <si>
    <t>VIa;VIIa;VIIg</t>
  </si>
  <si>
    <t>IV, VI</t>
  </si>
  <si>
    <t>IV, VII</t>
  </si>
  <si>
    <t>Artic waters, North Sea, Celtic Seas</t>
  </si>
  <si>
    <t>Observer at sea</t>
  </si>
  <si>
    <t>North Sea North East ports &lt;10m All gears</t>
  </si>
  <si>
    <t>North Sea North East ports &gt;=10m Nets, Trawls and Lines</t>
  </si>
  <si>
    <t>North Sea East and South ports &lt;10m All gears</t>
  </si>
  <si>
    <t>North Sea East and South ports &gt;=10m Nets, Trawls and Lines</t>
  </si>
  <si>
    <t>North Sea Eastern Shrimp Beam</t>
  </si>
  <si>
    <t>North Atlantic West ports &lt;10m All gears</t>
  </si>
  <si>
    <t>North Atlantic West ports &gt;=10m Nets and Lines</t>
  </si>
  <si>
    <t>North Atlantic West ports &gt;=10m Trawl</t>
  </si>
  <si>
    <t>North Atlantic Wales ports Nets, Trawls and Lines</t>
  </si>
  <si>
    <t>North Atlantic North West ports &lt;10m All gears</t>
  </si>
  <si>
    <t>All areas &gt;=10 Beam Trawl</t>
  </si>
  <si>
    <t>All areas &gt;=10 Scallop Dredge</t>
  </si>
  <si>
    <t>All areas &gt;=10m Pelagic Trawl</t>
  </si>
  <si>
    <t>commercial/non-commercial species catch weight estimate, birds</t>
  </si>
  <si>
    <t>Vessel trip</t>
  </si>
  <si>
    <t>Vessel x day</t>
  </si>
  <si>
    <t>Activity of mid-water pelagic fishery in IVa, VIIb, IIa and other short term small scale fisheries</t>
  </si>
  <si>
    <t>Dredge vessels targeting king scallop</t>
  </si>
  <si>
    <t>Pot vessels targeting crabs &amp; lobster</t>
  </si>
  <si>
    <t>North Sea offshore fish trawlers</t>
  </si>
  <si>
    <t>West coast offshore trawlers</t>
  </si>
  <si>
    <t>North Sea inshore trawlers</t>
  </si>
  <si>
    <t>Westcoast inshore trawlers</t>
  </si>
  <si>
    <t>North sea offshore prawn trawlers</t>
  </si>
  <si>
    <t>draw from randomised list  in randomised week</t>
  </si>
  <si>
    <t>Unsampled</t>
  </si>
  <si>
    <t xml:space="preserve">Sequential draw from randomised list  </t>
  </si>
  <si>
    <t xml:space="preserve">Adhoc random. Larger vessels predominately land abroad. Small accessible local fleet but limited activity. Trips limited to prearranged trips and fishing activity that coincides with onshore sampling effort. </t>
  </si>
  <si>
    <t>Not applicable</t>
  </si>
  <si>
    <t>data from UK - Annual report for data collection in the fisheries and aquaculture sectors - 2019</t>
  </si>
  <si>
    <t>data from Portugal - Annual report for data collection in the fisheries and aquaculture sectors - 2019</t>
  </si>
  <si>
    <t>data from Spain - Annual report for data collection in the fisheries and aquaculture sectors - 2019</t>
  </si>
  <si>
    <t>data from Spain - Annual report for data collection in the fisheries and aquaculture sectors - 2019, and Fernández-Costa et al 2018</t>
  </si>
  <si>
    <t>Pelagic trawl</t>
  </si>
  <si>
    <t>Dredge</t>
  </si>
  <si>
    <t>Traps</t>
  </si>
  <si>
    <t>Trawl</t>
  </si>
  <si>
    <t>Nets, Trawls and Lines</t>
  </si>
  <si>
    <t>Beam trawl</t>
  </si>
  <si>
    <t>Nets and Lines</t>
  </si>
  <si>
    <t>Beam Trawl</t>
  </si>
  <si>
    <t>&lt;10m All gears</t>
  </si>
  <si>
    <t>Pelagic trawl and others &lt;12m</t>
  </si>
  <si>
    <t>Sampling Intensity; Number of trips during the Period in "Year"</t>
  </si>
  <si>
    <t>SD 23</t>
  </si>
  <si>
    <t>SD 27-28</t>
  </si>
  <si>
    <t>Trips carried out by gillnetters targeting primarely flatfish</t>
  </si>
  <si>
    <t>Ad-hoc</t>
  </si>
  <si>
    <t>Trips from vessels that target flatfish in areas where bird by-catch was expected</t>
  </si>
  <si>
    <t>Trips carried out by gillnetters</t>
  </si>
  <si>
    <t>Trip</t>
  </si>
  <si>
    <t>Vessel</t>
  </si>
  <si>
    <t>trip*haul*hook</t>
  </si>
  <si>
    <t>&lt;28m longlines (mean LOA = 12.2m)</t>
  </si>
  <si>
    <t>NS&amp;EA - one vessel only - no selection needed</t>
  </si>
  <si>
    <t>Freezer Trawler targeting cod</t>
  </si>
  <si>
    <t>Bottom otter trawl &lt;12m</t>
  </si>
  <si>
    <t>Bottom otter trawl ≥12m</t>
  </si>
  <si>
    <t>Quasi-random (with convenience for the observer and cooperative vessels)</t>
  </si>
  <si>
    <t>Random draw from longliners vessels  (between 12 and 18m) landing in the main ports:PDL; PVT; SMT; HRT</t>
  </si>
  <si>
    <t>Random draw from longliners vessels (more than 18m) landing in the main ports:PDL; PVT; SMT; HRT</t>
  </si>
  <si>
    <t>Name</t>
  </si>
  <si>
    <t>Link</t>
  </si>
  <si>
    <t>Country/subregion</t>
  </si>
  <si>
    <t>Organization</t>
  </si>
  <si>
    <t>Type of publication</t>
  </si>
  <si>
    <t>Year of data</t>
  </si>
  <si>
    <t>Notes</t>
  </si>
  <si>
    <t>Added to survey bycatch?</t>
  </si>
  <si>
    <t>A contribution to reducing bycatch in a high priority area for seabird conservation in Portugal</t>
  </si>
  <si>
    <t>https://www.cambridge.org/core/journals/bird-conservation-international/article/abs/contribution-to-reducing-bycatch-in-a-high-priority-area-for-seabird-conservation-in-portugal/5966ED13D8D87669845413B94ED31190</t>
  </si>
  <si>
    <t>SPEA</t>
  </si>
  <si>
    <t>Paper</t>
  </si>
  <si>
    <t>2015-2018</t>
  </si>
  <si>
    <t>An assessment of seabird – fishery interactions in the Atlantic Ocean</t>
  </si>
  <si>
    <t>https://academic.oup.com/icesjms/article/68/8/1628/760591</t>
  </si>
  <si>
    <t>I, III, IV, V</t>
  </si>
  <si>
    <t>2003-2006</t>
  </si>
  <si>
    <t>no - more recent data available</t>
  </si>
  <si>
    <t>Annual Report for data collection in the fisheries and aquaculture sectors</t>
  </si>
  <si>
    <t>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2%26_110_INSTANCE_7nJC_delta2%3D20%26p_r_p_564233524_resetCur%3Dfalse%26_110_INSTANCE_7nJC_andOperator%3Dtrue%26_110_INSTANCE_7nJC_cur1%3D1%26_110_INSTANCE_7nJC_delta1%3D20&amp;_110_INSTANCE_7nJC_fileEntryId=1207646</t>
  </si>
  <si>
    <t>National Marine Fisheries Research Institute</t>
  </si>
  <si>
    <t>Report</t>
  </si>
  <si>
    <t>Assessing incidental bycatch of seabirds in Norwegian coastal commercial fisheries: Empirical and methodological lessons</t>
  </si>
  <si>
    <t>https://www.sciencedirect.com/science/article/pii/S2351989415000621</t>
  </si>
  <si>
    <t>Norwegian Institute for Nature Research</t>
  </si>
  <si>
    <t>Attendance of scavenging seabirds at trawler discards off Galicia, Spain</t>
  </si>
  <si>
    <t>http://scientiamarina.revistas.csic.es/index.php/scientiamarina/article/view/548</t>
  </si>
  <si>
    <t>Instituto Español de Oceanografía</t>
  </si>
  <si>
    <t>1998-1999</t>
  </si>
  <si>
    <t>Best practices to mitigate seabird bycatch in longline, trawl and gillnet fisheries — efficiency and practical applicability</t>
  </si>
  <si>
    <t>https://www.int-res.com/articles/meps_oa/m435p285.pdf</t>
  </si>
  <si>
    <t>Fish Capture Division, Institute of Marine Research</t>
  </si>
  <si>
    <t>Bird Bycatch in the Icelandic Gillnet Lumpfish Fishery</t>
  </si>
  <si>
    <t>BioPol</t>
  </si>
  <si>
    <t>Bycatch in gillnet fisheries – An overlooked threat to waterbird population</t>
  </si>
  <si>
    <t xml:space="preserve">http://oceanrep.geomar.de/9872/1/1-s2.0-S0006320709001001-main.pdf
</t>
  </si>
  <si>
    <t>DHI Water-Environment-Health</t>
  </si>
  <si>
    <t>&lt;2009</t>
  </si>
  <si>
    <t>Review</t>
  </si>
  <si>
    <t>By-catch of Cory’s shearwater in the commercial longline fisheries based in the Mediterranean coast and operating in East Atlantic waters: First approach to incidental catches of seabird in the area.</t>
  </si>
  <si>
    <t>https://www.researchgate.net/publication/269105357_By-catch_of_Cory's_shearwater_in_the_commercial_longline_fisheries_based_on_the_Mediterranean_coast_and_operating_in_East_Atlantic_waters_First_approach_to_incidental_catches_of_seabird_in_the_area</t>
  </si>
  <si>
    <t>Spain, Azores</t>
  </si>
  <si>
    <t>2004-2011</t>
  </si>
  <si>
    <t>Bycatch of high sea longline fisheries and measures taken by Taiwan: Actions and challenges</t>
  </si>
  <si>
    <t>https://www.sciencedirect.com/science/article/abs/pii/S0308597X11000480</t>
  </si>
  <si>
    <t>V</t>
  </si>
  <si>
    <t>Fisheries Agency and the Overseas Fisheries Development Council of the ROC</t>
  </si>
  <si>
    <t xml:space="preserve">BYCATCH OF SEABIRDS AND MARINE MAMMALS IN LUMPSUCKER
GILLNETS 2014-2017
</t>
  </si>
  <si>
    <t>https://www.hafogvatn.is/static/files/skjol/techreport-bycatch-of-birds-and-marine-mammals-lumpsucker-en-final-draft.pdf</t>
  </si>
  <si>
    <t>Marine and Freshwater Research Institute</t>
  </si>
  <si>
    <t>2014-2017</t>
  </si>
  <si>
    <t>same data in "What’s the catch with lumpsuckers? A North Atlantic study of seabird bycatch in lumpsucker gillnet fisheries" but more detailed</t>
  </si>
  <si>
    <t>Bycatch of the European purse seine tuna fishery in the Atlantic Ocean for the 2003-2007 period</t>
  </si>
  <si>
    <t>https://www.alr-journal.org/articles/alr/abs/2010/04/alr022-10/alr022-10.html</t>
  </si>
  <si>
    <t>IRD/IEO/AZTI scientists.</t>
  </si>
  <si>
    <t>2003-2007</t>
  </si>
  <si>
    <t xml:space="preserve">Common methodology for assessing the impact of fisheries on marine Natura 2000 </t>
  </si>
  <si>
    <t>https://ec.europa.eu/environment/nature/natura2000/marine/docs/Fisheries%20methodology.pdf</t>
  </si>
  <si>
    <t>N2K group</t>
  </si>
  <si>
    <t xml:space="preserve">Project/technical report
</t>
  </si>
  <si>
    <t>To use table in annex C to identify gears in each subregion</t>
  </si>
  <si>
    <t xml:space="preserve">Contribution to the preparation of a Plan of Action for Seabirds
</t>
  </si>
  <si>
    <t xml:space="preserve">https://ec.europa.eu/fisheries/publications/contribution-preparation-plan-action-seabirds_mt
</t>
  </si>
  <si>
    <t>III (Gran Sol and Netherlands)</t>
  </si>
  <si>
    <t>MRAG Ltd</t>
  </si>
  <si>
    <t xml:space="preserve">Determination of the level of bird mortality in the static net fishery in 2002-2003, execution of experiments with alternative fishing techniques and evaluation of measures for the 2003-2004 season (Bepaling van de omvang van devogelsterfte in de staande nettenvisserij in 2002–2003, uitvoering vanexperimenten met alternatieve visserijtechnieken en evaluatie vanmaatregelen voor het seizoen 2003–2004)
</t>
  </si>
  <si>
    <t>https://library.wur.nl/WebQuery/hydrotheek/1947484</t>
  </si>
  <si>
    <t>Ministerie van LNV</t>
  </si>
  <si>
    <t>2002-2003</t>
  </si>
  <si>
    <t>Distribution of seabird by-catch using data collected by Japanese observers in 1997-2009 in the ICCAT area</t>
  </si>
  <si>
    <t>https://www.researchgate.net/publication/263011102_Distribution_of_seabird_by-catch_using_data_collected_by_Japanese_observers_in_1997-2009_in_the_ICCAT_area</t>
  </si>
  <si>
    <t>I, V</t>
  </si>
  <si>
    <t>National Research Institute of Far Seas Fisheries, Orido
ICCAT</t>
  </si>
  <si>
    <t>Estimation of discards in Norwegian coastal gillnet fisheries</t>
  </si>
  <si>
    <t>https://imr.brage.unit.no/imr-xmlui/bitstream/handle/11250/2725144/2021-1.pdf?sequence=2&amp;isAllowed=y</t>
  </si>
  <si>
    <t>2012-2018</t>
  </si>
  <si>
    <t xml:space="preserve">Gillnet bycatch of seabirds in Southwest Greenland, 2003 - 2008
</t>
  </si>
  <si>
    <t xml:space="preserve">http://old.naturgl.lfac.dk/fileadmin/user_files/Dokumenter/Tekniske_rapporter/GN_TR_85_Seabird-Bycatch_Merkel__2011.pdf
</t>
  </si>
  <si>
    <t>Greenland Institute of Natural Resources</t>
  </si>
  <si>
    <t>Global seabird bycatch in longline fisheries</t>
  </si>
  <si>
    <t>https://www.int-res.com/articles/esr_oa/n014p091.pdf</t>
  </si>
  <si>
    <t>III, V</t>
  </si>
  <si>
    <t>RSPB, SEO/BirdLife</t>
  </si>
  <si>
    <t>Incidental bycatch of northern fulmars in the small-vessel demersal longline fishery for Greenland halibut in coastal Norway 2012–2014</t>
  </si>
  <si>
    <t>https://doi.org/10.1093/icesjms/fsw149</t>
  </si>
  <si>
    <t>Norwegian Institute for Nature Research (NINA)</t>
  </si>
  <si>
    <t xml:space="preserve">INTERACTIONS OF MARINE PROTECTED SPECIES WITH
ARTISANAL FISHERIES IN THE PARQUE NATURAL DO
SUDOESTE ALENTEJANO E COSTA VICENTINA (PNSACV) AND
ADJACENT CLASSIFIED AREAS (SPAs AND SACs)
</t>
  </si>
  <si>
    <t>https://repositorio.ul.pt/bitstream/10451/40639/1/ulfc125270_tm_Teresa_Alexandre.pdf</t>
  </si>
  <si>
    <t>CCMAR-UAlg, FCUL</t>
  </si>
  <si>
    <t>Thesis</t>
  </si>
  <si>
    <t xml:space="preserve">Longline fisheries in the NE Atlantic, a threat for seabirds? 
</t>
  </si>
  <si>
    <t>https://www.researchgate.net/publication/277302290_Longline_fisheries_in_the_NE_Atlantic_a_threat_for_seabirds</t>
  </si>
  <si>
    <t>Instituto Español de Oceanografia</t>
  </si>
  <si>
    <t>Conference paper</t>
  </si>
  <si>
    <t>Lunneryd, S.G., Königson, S., Sjöberg., N.B., 2004. By-catch of seals, harbour porpoises and birds in Swedish commercial fisheries. Fiskeriverket informerar 2004/8, Öregrund, Göteborg, Sweden.</t>
  </si>
  <si>
    <t>https://www.havochvatten.se/download/18.64f5b3211343cffddb2800019055/1348912831293/finfo2004_8.pdf</t>
  </si>
  <si>
    <t>Fiskeriverkets kustlaboratorium</t>
  </si>
  <si>
    <t>Observations on interaction between seabirds and the spanish surface longline fishery targeting swordfish in the Atlantic ocean during the period 1993-2017</t>
  </si>
  <si>
    <t>https://www.bmis-bycatch.org/system/files/zotero_attachments/library_1/Z5IXLLCF%20-%20Fern%C3%A1ndez-Costa%20et%20al.%20-%20OBSERVATIONS%20ON%20INTERACTION%20BETWEEN%20SEABIRDS%20AND%20T.pdf</t>
  </si>
  <si>
    <t>Spain, Portugal, Azores</t>
  </si>
  <si>
    <t>1993-2017</t>
  </si>
  <si>
    <t>Portugal Annual Report for data collection in the fisheries and aquaculture sectors - 2019</t>
  </si>
  <si>
    <t>https://datacollection.jrc.ec.europa.eu/ars/2019?p_p_id=110_INSTANCE_c0Km5uxvzKZt&amp;p_p_lifecycle=0&amp;p_p_state=normal&amp;p_p_mode=view&amp;p_p_col_id=column-2&amp;p_p_col_count=1&amp;_110_INSTANCE_c0Km5uxvzKZt_struts_action=%2Fdocument_library_display%2Fview_file_entry&amp;_110_INSTANCE_c0Km5uxvzKZt_redirect=https%3A%2F%2Fdatacollection.jrc.ec.europa.eu%2Fars%2F2019%2F-%2Fdocument_library_display%2Fc0Km5uxvzKZt%2Fview%2F1341570%3F_110_INSTANCE_c0Km5uxvzKZt_topLink%3Dhome%26_110_INSTANCE_c0Km5uxvzKZt_keywords%3D%26_110_INSTANCE_c0Km5uxvzKZt_advancedSearch%3Dfalse%26_110_INSTANCE_c0Km5uxvzKZt_delta2%3D20%26_110_INSTANCE_c0Km5uxvzKZt_cur2%3D3%26p_r_p_564233524_resetCur%3Dfalse%26_110_INSTANCE_c0Km5uxvzKZt_andOperator%3Dtrue&amp;_110_INSTANCE_c0Km5uxvzKZt_fileEntryId=1342215</t>
  </si>
  <si>
    <t>Portugal (including Azores)</t>
  </si>
  <si>
    <t>DGRM</t>
  </si>
  <si>
    <t>PROGRAMA DE OBSERVAÇÃO PARA AS PESCAS DOS AÇORES
- POPA - Relatório de actividades 2019</t>
  </si>
  <si>
    <t>https://drive.google.com/file/d/1FYcfwh0FrTY-gaW3Yz75zSY3J6-39C8b/view</t>
  </si>
  <si>
    <t>Portugal - Azores</t>
  </si>
  <si>
    <t>IMAR – Instituto do Mar
Departamento de Oceanografia e Pescas da Universidade dos Açores</t>
  </si>
  <si>
    <t>Reducing Seabird Bycatch in Longline Fisheries by Means of Bird-Scaring Lines and Underwater Setting</t>
  </si>
  <si>
    <t>https://www.bycatch.org/articles/reducing-seabird-bycatch-longline-fisheries-means-bird-scaring-lines-and-underwater-setting</t>
  </si>
  <si>
    <t>Institute of Marine Research Bergen, Norway</t>
  </si>
  <si>
    <t>REPORT OF THE 2018 ICCAT SUB-COMMITTEE ON ECOSYSTEMS MEETING</t>
  </si>
  <si>
    <t>https://www.iccat.int/Documents/Meetings/Docs/2018/REPORTS/2018_SC_ECO_REP_ENG.pdf</t>
  </si>
  <si>
    <t>ICCAT, IPMA</t>
  </si>
  <si>
    <t>Report of the Workshop to Review and Advise on Seabird Bycatch (WKBYCS)</t>
  </si>
  <si>
    <t>http://www.ices.dk/sites/pub/Publication%20Reports/Expert%20Group%20Report/acom/2013/WKBYCS/wkbycs_final_2013.pdf</t>
  </si>
  <si>
    <t>International Council for the Exploration of the Sea</t>
  </si>
  <si>
    <t>2000-2011</t>
  </si>
  <si>
    <t>To use table 3.1 to identify gears with potential seabird bycatch</t>
  </si>
  <si>
    <t>Review and evaluation of three mitigation measures - bird-scaring line, underwater setting and line shooter - to reduce seabird bycatch in the north Atlan- tic longline fishery</t>
  </si>
  <si>
    <t>https://www.sciencedirect.com/science/article/abs/pii/S0165783602000784</t>
  </si>
  <si>
    <t>1992, 1996, 1998, 1999</t>
  </si>
  <si>
    <t>Seabird bycatch in fishing gear in
Iceland</t>
  </si>
  <si>
    <t>Icelandic Institute of Natural History</t>
  </si>
  <si>
    <t>&lt; 2001</t>
  </si>
  <si>
    <t>Seabird bycatch in Portuguese mainland coastal fisheries: An assessment through on-board observations and fishermen interviews</t>
  </si>
  <si>
    <t>https://www.sciencedirect.com/science/article/pii/S2351989414000687</t>
  </si>
  <si>
    <t>2010-2012</t>
  </si>
  <si>
    <t>Seabird mortality from longline fishing in the Mediterranean Sea and Macaronesian waters: a review and a way forward</t>
  </si>
  <si>
    <t>https://www.researchgate.net/publication/290771311_Seabird_mortality_from_longline_fishing_in_the_Mediterranean_Sea_and_Macaronesian_waters_A_review_and_a_way_forward</t>
  </si>
  <si>
    <t>&lt;1999</t>
  </si>
  <si>
    <t>SPAIN Annual Report for data collection in the fisheries and aquaculture sectors - 2017</t>
  </si>
  <si>
    <t>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2%26_110_INSTANCE_7nJC_delta2%3D20%26p_r_p_564233524_resetCur%3Dfalse%26_110_INSTANCE_7nJC_andOperator%3Dtrue%26_110_INSTANCE_7nJC_cur1%3D1%26_110_INSTANCE_7nJC_delta1%3D20&amp;_110_INSTANCE_7nJC_fileEntryId=1207613</t>
  </si>
  <si>
    <t>Spain (North Sea (ICES IIIa, IV and VIId areas) and Eastern Arctic (ICES areas I, II) )</t>
  </si>
  <si>
    <t>Ministerio de Agricultura y Pesca, Alimentación y Medio Ambiente Secretaría General de Pesca &amp; IEO</t>
  </si>
  <si>
    <t>The impact of longline fishing on seabirds
in the north-east Atlantic:
recommendations for reducing mortality</t>
  </si>
  <si>
    <t>https://www.rspb.org.uk/globalassets/downloads/documents/positions/marine/the-impact-of-longline-fishing-on-seabirds-in-the-north-east-atlantic--recommendations-for-reducing-mortality.pdf</t>
  </si>
  <si>
    <t>I - Norway</t>
  </si>
  <si>
    <t>RSPB, NOF, JNCC, BL</t>
  </si>
  <si>
    <t>1997-1998</t>
  </si>
  <si>
    <t>The incidental catch of seabirds in gillnet fisheries: A global review</t>
  </si>
  <si>
    <t>http://www.fao.org/3/a-bh048e.pdf</t>
  </si>
  <si>
    <t>Denmark
UK</t>
  </si>
  <si>
    <t>DHI, Agern Allé 5, DK-2970 Hørsholm, Denmark</t>
  </si>
  <si>
    <t>1990-2002, 2009-2010</t>
  </si>
  <si>
    <t>after Nuno email</t>
  </si>
  <si>
    <t>The status and trends of seabirds breeding in Norway and Svalbard</t>
  </si>
  <si>
    <t>https://www.miljodirektoratet.no/globalassets/publikasjoner/M396/M396.pdf</t>
  </si>
  <si>
    <t>Norway and Svalbard</t>
  </si>
  <si>
    <t>Trials using different hook and bait types in the configuration of the surface longline gear used by the Spanish swordfish (Xiphias gladius) fishery in the Atlantic Ocean</t>
  </si>
  <si>
    <t>https://www.semanticscholar.org/paper/TRIALS-USING-DIFFERENT-HOOK-AND-BAIT-TYPES-IN-THE-Mejuto-Garc%C3%ADa-Cort%C3%A9s/3e574de50a854f13f3ba6d4789e487f82b2e8d8a</t>
  </si>
  <si>
    <t>2005-2006</t>
  </si>
  <si>
    <t>United Kingdom Annual Report for data collection in the fisheries and aquaculture sectors 2017-2019 Version 1– 2017</t>
  </si>
  <si>
    <t>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3%26_110_INSTANCE_7nJC_delta2%3D20%26p_r_p_564233524_resetCur%3Dfalse%26_110_INSTANCE_7nJC_andOperator%3Dtrue%26_110_INSTANCE_7nJC_cur1%3D1%26_110_INSTANCE_7nJC_delta1%3D20&amp;_110_INSTANCE_7nJC_fileEntryId=1207713</t>
  </si>
  <si>
    <t>UK (North Sea, Celtic Sea and Artic waters)</t>
  </si>
  <si>
    <t>Marine Management Organisation, England Agri-Food and Biosciences Institute, Northern Ireland Marine Scotland, Marine Laboratory, Scotland Centre for Environment, Fisheries &amp; Aquaculture Science, England Environment Agency Natural Resources Wales Welsh Government</t>
  </si>
  <si>
    <t>What’s the catch with lumpsuckers? A North Atlantic study of seabird bycatch in lumpsucker gillnet fisheries</t>
  </si>
  <si>
    <t>https://www.sciencedirect.com/science/article/pii/S0006320719307025</t>
  </si>
  <si>
    <t>Norway
Iceland
Denmark
Sweden
Greenland</t>
  </si>
  <si>
    <t>Norway - 2012,2013, 2015
Iceland - 2014-2017
DK - 2010-2018
Greenland - 2013-2016</t>
  </si>
  <si>
    <t>DK after Nuno email</t>
  </si>
  <si>
    <t>ZEPAMAR</t>
  </si>
  <si>
    <t>https://seo.org/pesca-y-aves-marinas-programa-pleamar</t>
  </si>
  <si>
    <t>Espanha Galiza</t>
  </si>
  <si>
    <t>SEO/BirdLife</t>
  </si>
  <si>
    <t>Project</t>
  </si>
  <si>
    <t>2004, 2005, 2016-2018</t>
  </si>
  <si>
    <t>Supplier</t>
  </si>
  <si>
    <t>supplied by WGBYC</t>
  </si>
  <si>
    <t>others after data call directed for this study</t>
  </si>
  <si>
    <t>Supplied by WGBYC but updated after data call directed for this study</t>
  </si>
  <si>
    <t>added from supplementary source</t>
  </si>
  <si>
    <t>Vessels ≥12m operating traps</t>
  </si>
  <si>
    <r>
      <t xml:space="preserve">All vessels  </t>
    </r>
    <r>
      <rPr>
        <b/>
        <sz val="10"/>
        <rFont val="Arial"/>
        <family val="2"/>
      </rPr>
      <t>with length &gt;15m</t>
    </r>
    <r>
      <rPr>
        <sz val="10"/>
        <rFont val="Arial"/>
        <family val="2"/>
      </rPr>
      <t xml:space="preserve"> targeting targeting bluefin tunas</t>
    </r>
  </si>
  <si>
    <r>
      <t xml:space="preserve">All vessels </t>
    </r>
    <r>
      <rPr>
        <b/>
        <sz val="10"/>
        <rFont val="Arial"/>
        <family val="2"/>
      </rPr>
      <t>with length &gt;15m</t>
    </r>
    <r>
      <rPr>
        <sz val="10"/>
        <rFont val="Arial"/>
        <family val="2"/>
      </rPr>
      <t xml:space="preserve"> targeting swordfish</t>
    </r>
  </si>
  <si>
    <r>
      <t xml:space="preserve">All vessels </t>
    </r>
    <r>
      <rPr>
        <b/>
        <sz val="10"/>
        <rFont val="Arial"/>
        <family val="2"/>
      </rPr>
      <t xml:space="preserve"> with length &gt;15m</t>
    </r>
    <r>
      <rPr>
        <sz val="10"/>
        <rFont val="Arial"/>
        <family val="2"/>
      </rPr>
      <t xml:space="preserve">  targeting targeting bluefin tunas</t>
    </r>
  </si>
  <si>
    <r>
      <rPr>
        <b/>
        <sz val="10"/>
        <rFont val="Arial"/>
        <family val="2"/>
      </rPr>
      <t>Baitboats with length &gt;15</t>
    </r>
    <r>
      <rPr>
        <sz val="10"/>
        <color theme="1"/>
        <rFont val="Arial"/>
        <family val="2"/>
      </rPr>
      <t xml:space="preserve">m operating from Southern Brittany and Basque country and </t>
    </r>
    <r>
      <rPr>
        <b/>
        <sz val="10"/>
        <rFont val="Arial"/>
        <family val="2"/>
      </rPr>
      <t xml:space="preserve"> targeting bluefin tunas</t>
    </r>
  </si>
  <si>
    <r>
      <t>all vessels with length &gt;15</t>
    </r>
    <r>
      <rPr>
        <sz val="10"/>
        <color theme="1"/>
        <rFont val="Arial"/>
        <family val="2"/>
      </rPr>
      <t xml:space="preserve">m operating from Southern Brittany and Basque country and </t>
    </r>
    <r>
      <rPr>
        <b/>
        <sz val="10"/>
        <rFont val="Arial"/>
        <family val="2"/>
      </rPr>
      <t>targeting targeting bluefin tunas</t>
    </r>
  </si>
  <si>
    <r>
      <t xml:space="preserve">Trips carried out by  trawlers targeting </t>
    </r>
    <r>
      <rPr>
        <i/>
        <sz val="10"/>
        <color theme="1"/>
        <rFont val="Arial"/>
        <family val="2"/>
      </rPr>
      <t>Pandalus</t>
    </r>
  </si>
  <si>
    <t>JNCC Report 760: Appendix 3 - Bycatch Survey Inventory (2020 update)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</si>
</sst>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0"/>
      <color rgb="FF231F20"/>
      <name val="Arial"/>
      <family val="2"/>
    </font>
    <font>
      <u/>
      <sz val="10"/>
      <color theme="4" tint="-0.249977111117893"/>
      <name val="Arial"/>
      <family val="2"/>
    </font>
    <font>
      <sz val="10"/>
      <color rgb="FF000000"/>
      <name val="Arial"/>
      <family val="2"/>
    </font>
    <font>
      <sz val="10"/>
      <color theme="4" tint="-0.249977111117893"/>
      <name val="Arial"/>
      <family val="2"/>
    </font>
    <font>
      <b/>
      <sz val="10"/>
      <color theme="1"/>
      <name val="Arial"/>
      <family val="2"/>
    </font>
    <font>
      <sz val="10"/>
      <color rgb="FF50505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color rgb="FF00B050"/>
      <name val="Arial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49" fontId="3" fillId="0" borderId="4" xfId="0" applyNumberFormat="1" applyFont="1" applyBorder="1" applyAlignment="1">
      <alignment horizontal="left" vertical="center" wrapText="1"/>
    </xf>
    <xf numFmtId="0" fontId="3" fillId="0" borderId="4" xfId="5" applyFont="1" applyBorder="1" applyAlignment="1">
      <alignment horizontal="left" vertical="center" wrapText="1"/>
    </xf>
    <xf numFmtId="0" fontId="3" fillId="0" borderId="4" xfId="4" applyFont="1" applyBorder="1" applyAlignment="1">
      <alignment horizontal="center" wrapText="1"/>
    </xf>
    <xf numFmtId="0" fontId="3" fillId="0" borderId="4" xfId="7" applyFont="1" applyBorder="1" applyAlignment="1">
      <alignment wrapText="1"/>
    </xf>
    <xf numFmtId="0" fontId="3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wrapText="1"/>
    </xf>
    <xf numFmtId="0" fontId="3" fillId="0" borderId="4" xfId="2" applyFont="1" applyBorder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0" fontId="4" fillId="3" borderId="4" xfId="0" applyFont="1" applyFill="1" applyBorder="1" applyAlignment="1">
      <alignment horizontal="left" vertical="top" wrapText="1"/>
    </xf>
    <xf numFmtId="0" fontId="4" fillId="3" borderId="4" xfId="0" applyFont="1" applyFill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4" borderId="4" xfId="0" applyFont="1" applyFill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7" fillId="3" borderId="4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49" fontId="3" fillId="0" borderId="4" xfId="3" applyNumberFormat="1" applyBorder="1" applyAlignment="1">
      <alignment horizontal="center" vertical="center" wrapText="1"/>
    </xf>
    <xf numFmtId="49" fontId="3" fillId="0" borderId="4" xfId="3" applyNumberForma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/>
    <xf numFmtId="0" fontId="4" fillId="0" borderId="2" xfId="0" applyFont="1" applyBorder="1" applyAlignment="1">
      <alignment wrapText="1"/>
    </xf>
    <xf numFmtId="10" fontId="4" fillId="0" borderId="4" xfId="0" applyNumberFormat="1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/>
    <xf numFmtId="10" fontId="4" fillId="0" borderId="4" xfId="1" applyNumberFormat="1" applyFont="1" applyFill="1" applyBorder="1" applyAlignment="1">
      <alignment horizontal="center" vertical="center" wrapText="1"/>
    </xf>
    <xf numFmtId="165" fontId="4" fillId="0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 wrapText="1"/>
    </xf>
    <xf numFmtId="9" fontId="4" fillId="0" borderId="4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5" fontId="3" fillId="0" borderId="4" xfId="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2" fontId="4" fillId="0" borderId="4" xfId="0" applyNumberFormat="1" applyFont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4" fillId="0" borderId="4" xfId="3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wrapText="1"/>
    </xf>
    <xf numFmtId="9" fontId="4" fillId="0" borderId="4" xfId="0" applyNumberFormat="1" applyFont="1" applyBorder="1" applyAlignment="1">
      <alignment wrapText="1"/>
    </xf>
    <xf numFmtId="2" fontId="4" fillId="0" borderId="4" xfId="0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/>
  </cellXfs>
  <cellStyles count="8">
    <cellStyle name="Normal" xfId="0" builtinId="0"/>
    <cellStyle name="Normal 3" xfId="2" xr:uid="{00000000-0005-0000-0000-000001000000}"/>
    <cellStyle name="Normal 3 2 2" xfId="5" xr:uid="{D5663D56-E172-4250-932C-2E2BC691C1A6}"/>
    <cellStyle name="Normal 3 2 2 2" xfId="6" xr:uid="{52148A73-DBA5-4503-8B6E-80085A36715B}"/>
    <cellStyle name="Normal 4" xfId="4" xr:uid="{D5FB19DA-4612-452A-B105-B906C0193CA5}"/>
    <cellStyle name="Normal 4 2 2 3" xfId="7" xr:uid="{05C7C6E9-FF9B-44C7-AD91-8B9518D2DBB9}"/>
    <cellStyle name="Normale 2_DCF_Guidelines_Standard-Tables_Version-2009 2" xfId="3" xr:uid="{DC30B550-E4BE-4929-8E04-12000318DFB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inkedin.com/company/joint-nature-conservation-committe" TargetMode="External"/><Relationship Id="rId2" Type="http://schemas.openxmlformats.org/officeDocument/2006/relationships/hyperlink" Target="https://www.facebook.com/JNCCUK" TargetMode="External"/><Relationship Id="rId1" Type="http://schemas.openxmlformats.org/officeDocument/2006/relationships/hyperlink" Target="https://twitter.com/JNCC_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118</xdr:row>
      <xdr:rowOff>0</xdr:rowOff>
    </xdr:from>
    <xdr:to>
      <xdr:col>0</xdr:col>
      <xdr:colOff>228600</xdr:colOff>
      <xdr:row>118</xdr:row>
      <xdr:rowOff>228600</xdr:rowOff>
    </xdr:to>
    <xdr:sp macro="" textlink="">
      <xdr:nvSpPr>
        <xdr:cNvPr id="103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58583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118</xdr:row>
      <xdr:rowOff>0</xdr:rowOff>
    </xdr:from>
    <xdr:to>
      <xdr:col>0</xdr:col>
      <xdr:colOff>466725</xdr:colOff>
      <xdr:row>118</xdr:row>
      <xdr:rowOff>228600</xdr:rowOff>
    </xdr:to>
    <xdr:sp macro="" textlink="">
      <xdr:nvSpPr>
        <xdr:cNvPr id="103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8585835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247650</xdr:colOff>
      <xdr:row>118</xdr:row>
      <xdr:rowOff>209550</xdr:rowOff>
    </xdr:to>
    <xdr:sp macro="" textlink="">
      <xdr:nvSpPr>
        <xdr:cNvPr id="103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0" y="8665845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228600</xdr:colOff>
      <xdr:row>119</xdr:row>
      <xdr:rowOff>228600</xdr:rowOff>
    </xdr:to>
    <xdr:sp macro="" textlink="">
      <xdr:nvSpPr>
        <xdr:cNvPr id="1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119</xdr:row>
      <xdr:rowOff>0</xdr:rowOff>
    </xdr:from>
    <xdr:to>
      <xdr:col>0</xdr:col>
      <xdr:colOff>466725</xdr:colOff>
      <xdr:row>119</xdr:row>
      <xdr:rowOff>228600</xdr:rowOff>
    </xdr:to>
    <xdr:sp macro="" textlink="">
      <xdr:nvSpPr>
        <xdr:cNvPr id="1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247650</xdr:colOff>
      <xdr:row>119</xdr:row>
      <xdr:rowOff>209550</xdr:rowOff>
    </xdr:to>
    <xdr:sp macro="" textlink="">
      <xdr:nvSpPr>
        <xdr:cNvPr id="1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228600</xdr:colOff>
      <xdr:row>120</xdr:row>
      <xdr:rowOff>228600</xdr:rowOff>
    </xdr:to>
    <xdr:sp macro="" textlink="">
      <xdr:nvSpPr>
        <xdr:cNvPr id="1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120</xdr:row>
      <xdr:rowOff>0</xdr:rowOff>
    </xdr:from>
    <xdr:to>
      <xdr:col>0</xdr:col>
      <xdr:colOff>466725</xdr:colOff>
      <xdr:row>120</xdr:row>
      <xdr:rowOff>228600</xdr:rowOff>
    </xdr:to>
    <xdr:sp macro="" textlink="">
      <xdr:nvSpPr>
        <xdr:cNvPr id="2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247650</xdr:colOff>
      <xdr:row>120</xdr:row>
      <xdr:rowOff>209550</xdr:rowOff>
    </xdr:to>
    <xdr:sp macro="" textlink="">
      <xdr:nvSpPr>
        <xdr:cNvPr id="2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228600</xdr:colOff>
      <xdr:row>121</xdr:row>
      <xdr:rowOff>228600</xdr:rowOff>
    </xdr:to>
    <xdr:sp macro="" textlink="">
      <xdr:nvSpPr>
        <xdr:cNvPr id="2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121</xdr:row>
      <xdr:rowOff>0</xdr:rowOff>
    </xdr:from>
    <xdr:to>
      <xdr:col>0</xdr:col>
      <xdr:colOff>466725</xdr:colOff>
      <xdr:row>121</xdr:row>
      <xdr:rowOff>228600</xdr:rowOff>
    </xdr:to>
    <xdr:sp macro="" textlink="">
      <xdr:nvSpPr>
        <xdr:cNvPr id="2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247650</xdr:colOff>
      <xdr:row>121</xdr:row>
      <xdr:rowOff>209550</xdr:rowOff>
    </xdr:to>
    <xdr:sp macro="" textlink="">
      <xdr:nvSpPr>
        <xdr:cNvPr id="2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228600</xdr:colOff>
      <xdr:row>122</xdr:row>
      <xdr:rowOff>228600</xdr:rowOff>
    </xdr:to>
    <xdr:sp macro="" textlink="">
      <xdr:nvSpPr>
        <xdr:cNvPr id="2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122</xdr:row>
      <xdr:rowOff>0</xdr:rowOff>
    </xdr:from>
    <xdr:to>
      <xdr:col>0</xdr:col>
      <xdr:colOff>466725</xdr:colOff>
      <xdr:row>122</xdr:row>
      <xdr:rowOff>228600</xdr:rowOff>
    </xdr:to>
    <xdr:sp macro="" textlink="">
      <xdr:nvSpPr>
        <xdr:cNvPr id="2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247650</xdr:colOff>
      <xdr:row>122</xdr:row>
      <xdr:rowOff>209550</xdr:rowOff>
    </xdr:to>
    <xdr:sp macro="" textlink="">
      <xdr:nvSpPr>
        <xdr:cNvPr id="2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228600</xdr:colOff>
      <xdr:row>123</xdr:row>
      <xdr:rowOff>228600</xdr:rowOff>
    </xdr:to>
    <xdr:sp macro="" textlink="">
      <xdr:nvSpPr>
        <xdr:cNvPr id="2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238125</xdr:colOff>
      <xdr:row>123</xdr:row>
      <xdr:rowOff>0</xdr:rowOff>
    </xdr:from>
    <xdr:to>
      <xdr:col>0</xdr:col>
      <xdr:colOff>466725</xdr:colOff>
      <xdr:row>123</xdr:row>
      <xdr:rowOff>228600</xdr:rowOff>
    </xdr:to>
    <xdr:sp macro="" textlink="">
      <xdr:nvSpPr>
        <xdr:cNvPr id="2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238125" y="7429500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247650</xdr:colOff>
      <xdr:row>123</xdr:row>
      <xdr:rowOff>209550</xdr:rowOff>
    </xdr:to>
    <xdr:sp macro="" textlink="">
      <xdr:nvSpPr>
        <xdr:cNvPr id="3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0" y="7429500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119</xdr:row>
      <xdr:rowOff>0</xdr:rowOff>
    </xdr:from>
    <xdr:ext cx="228600" cy="228600"/>
    <xdr:sp macro="" textlink="">
      <xdr:nvSpPr>
        <xdr:cNvPr id="3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FA195D8-E995-47C0-89A5-654EA2FE5BE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119</xdr:row>
      <xdr:rowOff>0</xdr:rowOff>
    </xdr:from>
    <xdr:ext cx="228600" cy="228600"/>
    <xdr:sp macro="" textlink="">
      <xdr:nvSpPr>
        <xdr:cNvPr id="3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4A186DD-9F95-4C87-85EE-C392B9B86E98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247650" cy="209550"/>
    <xdr:sp macro="" textlink="">
      <xdr:nvSpPr>
        <xdr:cNvPr id="3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FF2C1B7-DB1D-4BFD-B188-62D96FA05E3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28600" cy="228600"/>
    <xdr:sp macro="" textlink="">
      <xdr:nvSpPr>
        <xdr:cNvPr id="3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12B9C0-FD64-4B63-A99C-591CE701751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120</xdr:row>
      <xdr:rowOff>0</xdr:rowOff>
    </xdr:from>
    <xdr:ext cx="228600" cy="228600"/>
    <xdr:sp macro="" textlink="">
      <xdr:nvSpPr>
        <xdr:cNvPr id="3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93BC25C-B5ED-4F05-A414-2804C8E280B1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47650" cy="209550"/>
    <xdr:sp macro="" textlink="">
      <xdr:nvSpPr>
        <xdr:cNvPr id="3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D331E79-54D1-4DE6-A2CC-7A41643A6078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3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FFF8147-1CE7-4AF8-B239-512323EC294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3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7CE9071-4330-4256-AB6B-2048FD397716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4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CB90A7B-66B1-4A7E-AD57-700D993BA0CD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4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374D6E-BC83-4AB8-A2F2-E4DDFE6CE1C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4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6C53FDC8-2B7D-4327-9B3C-21C68AE4495A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4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30BAE4-4143-4CED-BC44-D825FB1C468E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4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2E0E3D-15B9-410F-9B1D-13B9523937A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4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1C14B48-BF82-43C8-A5B1-32FE367CBB08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4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AE291B5-B748-4BF8-B14D-D76ED60CB7D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4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ED50D83-6E6E-4896-9002-E3CEAA7DD14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4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180C9DA4-0F86-4A67-BE1D-340795FB3F2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4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1F43CA3-2AB6-4867-B417-F1E1511DC22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28600" cy="228600"/>
    <xdr:sp macro="" textlink="">
      <xdr:nvSpPr>
        <xdr:cNvPr id="5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E3C31FC-502D-457E-B47B-8974C7253722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120</xdr:row>
      <xdr:rowOff>0</xdr:rowOff>
    </xdr:from>
    <xdr:ext cx="228600" cy="228600"/>
    <xdr:sp macro="" textlink="">
      <xdr:nvSpPr>
        <xdr:cNvPr id="5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680881D3-1DF3-4944-A9E6-573F03CAF451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47650" cy="209550"/>
    <xdr:sp macro="" textlink="">
      <xdr:nvSpPr>
        <xdr:cNvPr id="5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D2AC2B5-D4C9-499C-88E5-6DE32240C43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5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D1C8241-FC6E-41B4-9B57-E823C3C2E30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5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5823DAF-05FA-4B91-BD10-52ADED0BB6D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5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05BB7C5-B7C6-401F-8EBB-07BA1DBE3AF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5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FF52718-821F-4CD2-8CA9-321A152CB23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5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65F0ACA-8EAF-4CA7-9EB1-73EC63708AC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5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193433A-0485-4661-9617-80100151F1F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6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CAFA67D-113C-410C-90A4-F1DDCC0F324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6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687FBA0-2639-4820-B034-F8960C8E9DF4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6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DB56E48-CEB5-49FD-AE58-9E052BB14762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6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96FFEFB-D919-41E1-B1AE-97224E76A37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6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8648E5B6-E6C1-42F5-8622-BEEF8C34B0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6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BFDC9369-F7CB-4F98-9DCC-AC925DF2CEED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6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F1D08CC-154B-4B31-A1DA-0D53DD056CF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6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289EAD66-2106-4D29-9DCF-7A1668C3F440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6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1DFB79A-33FE-433A-8B34-BAC645AFAD1D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7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53FEC78-20A8-4FEB-A569-5F61C18EBA5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7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18A43DC-3240-496E-BE09-080288AB8DAC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7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8F874C7-BAC4-46D5-83EA-74FF0AEDC3A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7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41D71A-ADE1-4C9E-ABC1-25C587743BB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7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A004B7D-CA1C-4E46-AF19-ABDCF00DDD95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7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4FDF157-7A53-44C6-BF7C-33DB7F7A2A7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7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0997DA-2066-4670-9D4E-F4D6ABC41D6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7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A608973A-623F-4EAD-B6EF-C8C078E04095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7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BB19861-9CB0-44AE-A546-0AF004524515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7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9F69CA-820D-4540-8876-45FCC959DB0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8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C48C6EE5-EC8D-4068-97B4-690BFA405E6C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8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C5039E7-CED6-4FA2-835B-F0BE0B1E4DA1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8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CF2B3BB-2BA5-4E0C-AF43-8EFF0A55E947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8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19F63B4-8F09-4B98-93D9-F3318626D21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8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960C959-4D36-4185-84E0-7852B6F36B4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8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34F664-E8B0-4DD9-8D20-70C6EE96167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8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F7B3AF8-4F06-4644-BA9B-BAB4F5B4E650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8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A8B7C90-C583-40E6-9356-DEB6EA3EA6E7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8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C68A460-1799-42AB-963D-090DC6F25BCE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9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58ABF5E-7B60-423A-ADF1-BCDA7FBD4FA9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9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68EA70D-0C60-4DC3-88A5-37F77DB6580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9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4F9D9A0-BD67-4011-A97B-86DB3624067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9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6475FF2-7B16-4DC2-B8B1-2161E0ACC8B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9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68348FE-95DE-422F-8ADB-9BAC1B14EC71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9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CD7FD51-6F12-4269-9AB4-A735D8B9DF9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9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D970B6C-EEE1-446B-AA20-3E3E1FB1A910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9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F81DBBA-6A76-490D-A208-CDCD516973B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9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295D476-7344-4954-A033-B051D7B482D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9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5123F5EE-76F2-4B8D-B58F-A21D87A115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0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81ED0E0-EFDF-4F95-BA71-8C91B51D6F87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10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C25C68E-710F-4F38-9310-0996ACDBB6B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10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9C58775-83A1-4EE2-8817-D2EFA91A58B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10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3EF5445-5C11-4331-9DB7-38525A7CED32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10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52D9A51-5303-47EF-A16F-EAF27F4B162D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10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10AF803-98E0-4BEB-9101-016631B0B3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10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8AEDC83-0A15-4137-9746-F98158622A1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10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760B304-F185-478D-927B-5D453023AE9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10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938AAFC-DEAD-4905-8A53-48D72A9926F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11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699D4D1-2980-4FAA-B1F4-C87A972A2128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11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DB435D1-9106-4E8B-B852-8E657A2EE750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11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E8F85EF-9452-48D7-A6E1-6F21E7849AEC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11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2D2AA92-8EAB-4DA0-B409-0254811C715E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11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77C2E32-A376-4DC5-AE99-C3919E6CC32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11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C5B2205-83FA-46EF-9E09-6582C4CF2DD3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1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C0428DA-81D3-495E-9894-BEDEE2F39D5C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11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B602BF4-8FE4-453A-9C20-B882047AD49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11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6334C2D-923F-4379-815E-150807D0E01A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11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D69A8F23-2232-414E-A9B2-0AC8F9E29AA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12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FDA7F0F-B5CE-48F3-BC4B-787672B0B23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12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C647617D-C7F2-4873-A435-962EE8A4B2A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12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596BF3B-5D51-4DCC-8C4A-0BFAD5A259EE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12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7F9382E-EE46-46B6-871E-8BAF16A942F5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12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D3486B9F-8675-4028-9AFA-A5F021EFF12C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12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FDCB6C2-88EA-4E5B-B501-B54A9DDE7EF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12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4ACBE3C-3B72-4EDC-90C3-760E08AC5862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12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5A4230A4-44A5-41B4-9EDC-3BCED11396A9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12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B58AD757-C448-46AB-9965-8DC7647BCA64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13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AAE7B52-EE61-4C1A-8015-7B4D473DFC8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13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22F3036-C818-44D1-8ECB-841F028246B3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3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2BAE268-098A-495F-B662-4747477CBA6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13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F5E7013-C09D-4363-86A3-429FAF7AB100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13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BA6E1C6-5633-4F87-9055-02BE164A801E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13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96FE899-4BC4-46AF-B175-6998575F6D4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13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74C555-4278-459F-8D54-337FD451E092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13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8D3C6264-1DC9-49C3-8C7D-896BF52BAC37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13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68866C2-7245-43E9-81D9-8B6BA3751A97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13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47BDAAB-8868-4462-9648-561BBC095CE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14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0E14C225-40F7-4187-A522-0440E0FA188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28600" cy="228600"/>
    <xdr:sp macro="" textlink="">
      <xdr:nvSpPr>
        <xdr:cNvPr id="14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A1EA5610-9B82-4C4F-BC11-168ACF5B26D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128</xdr:row>
      <xdr:rowOff>0</xdr:rowOff>
    </xdr:from>
    <xdr:ext cx="228600" cy="228600"/>
    <xdr:sp macro="" textlink="">
      <xdr:nvSpPr>
        <xdr:cNvPr id="143" name="m_-4357285746962901343_x0000_i1026">
          <a:extLst>
            <a:ext uri="{FF2B5EF4-FFF2-40B4-BE49-F238E27FC236}">
              <a16:creationId xmlns:a16="http://schemas.microsoft.com/office/drawing/2014/main" id="{ECEBAF45-3F53-4846-94A7-BD84F5B8A24B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47650" cy="209550"/>
    <xdr:sp macro="" textlink="">
      <xdr:nvSpPr>
        <xdr:cNvPr id="14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CDA1684-561D-4344-9236-ED1378706BD3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14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F6DDDBE-F1C1-492E-8D7B-7E282FA0733F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147" name="m_-4357285746962901343_x0000_i1026">
          <a:extLst>
            <a:ext uri="{FF2B5EF4-FFF2-40B4-BE49-F238E27FC236}">
              <a16:creationId xmlns:a16="http://schemas.microsoft.com/office/drawing/2014/main" id="{704761DA-4D83-49CD-8E9B-C29AA7B0CBEC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4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6111E22-288F-474A-B7AE-CCD65CBA4AE6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14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74E8597-B34A-4C31-AD99-6E3FF3F881F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150" name="m_-4357285746962901343_x0000_i1026">
          <a:extLst>
            <a:ext uri="{FF2B5EF4-FFF2-40B4-BE49-F238E27FC236}">
              <a16:creationId xmlns:a16="http://schemas.microsoft.com/office/drawing/2014/main" id="{16C647BE-82FF-48D6-AE12-229791D81A31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15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3D12E53-A315-4F62-956E-D4A1EDAEC9AB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15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EBDF520-6FFC-4FFE-A772-2A096B8C23EE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153" name="m_-4357285746962901343_x0000_i1026">
          <a:extLst>
            <a:ext uri="{FF2B5EF4-FFF2-40B4-BE49-F238E27FC236}">
              <a16:creationId xmlns:a16="http://schemas.microsoft.com/office/drawing/2014/main" id="{D2CB4827-97B9-4FA2-AE7B-9F3CE3FBFB4D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15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B91DEE7-4612-4976-BEB3-4DC84809B5F9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15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64213BB3-B544-4E65-A199-0FE5955FDE3A}"/>
            </a:ext>
          </a:extLst>
        </xdr:cNvPr>
        <xdr:cNvSpPr>
          <a:spLocks noChangeAspect="1" noChangeArrowheads="1"/>
        </xdr:cNvSpPr>
      </xdr:nvSpPr>
      <xdr:spPr bwMode="auto">
        <a:xfrm>
          <a:off x="0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156" name="m_-4357285746962901343_x0000_i1026">
          <a:extLst>
            <a:ext uri="{FF2B5EF4-FFF2-40B4-BE49-F238E27FC236}">
              <a16:creationId xmlns:a16="http://schemas.microsoft.com/office/drawing/2014/main" id="{7A9DE81F-545A-4FE3-9260-530B20C343E3}"/>
            </a:ext>
          </a:extLst>
        </xdr:cNvPr>
        <xdr:cNvSpPr>
          <a:spLocks noChangeAspect="1" noChangeArrowheads="1"/>
        </xdr:cNvSpPr>
      </xdr:nvSpPr>
      <xdr:spPr bwMode="auto">
        <a:xfrm>
          <a:off x="238125" y="9659056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228600" cy="228600"/>
    <xdr:sp macro="" textlink="">
      <xdr:nvSpPr>
        <xdr:cNvPr id="16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CAF4B0B-DA2E-48F6-89EB-A091A746C47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119</xdr:row>
      <xdr:rowOff>0</xdr:rowOff>
    </xdr:from>
    <xdr:ext cx="228600" cy="228600"/>
    <xdr:sp macro="" textlink="">
      <xdr:nvSpPr>
        <xdr:cNvPr id="16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8F435BA-C14A-4A3F-9CF4-FA489B51DA6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119</xdr:row>
      <xdr:rowOff>0</xdr:rowOff>
    </xdr:from>
    <xdr:ext cx="247650" cy="209550"/>
    <xdr:sp macro="" textlink="">
      <xdr:nvSpPr>
        <xdr:cNvPr id="16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5AFEFE1-1996-4644-981A-653DCB557E5E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28600" cy="228600"/>
    <xdr:sp macro="" textlink="">
      <xdr:nvSpPr>
        <xdr:cNvPr id="16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B6D19FE-D40A-4C7F-9DB0-B99091AE8E79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120</xdr:row>
      <xdr:rowOff>0</xdr:rowOff>
    </xdr:from>
    <xdr:ext cx="228600" cy="228600"/>
    <xdr:sp macro="" textlink="">
      <xdr:nvSpPr>
        <xdr:cNvPr id="16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A66CB6C-CED1-45BF-9BEE-B30CB194250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47650" cy="209550"/>
    <xdr:sp macro="" textlink="">
      <xdr:nvSpPr>
        <xdr:cNvPr id="16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FC64FF8-C336-4519-A085-657002CC61EF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17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B4FAAA0-6E46-41AC-9DB7-CF6BDA3F132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17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64DCA6AD-FDD3-4CB3-9B62-E7E891ECFD33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17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7EAC3B7-5B4F-416A-87BE-9EDD1EE2A79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17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CD51911-C4B6-4AEA-BDC3-8ED70DEF3301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17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29F37455-D0AC-4FAE-909E-1DDB5E13EF85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17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E74FE12-74EC-49F9-AA4B-3F338601C87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17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AAAA53-967B-4247-8A02-DA7C9EF7006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17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53A1A31-2B9E-497D-82FE-2185DF64E9F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17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AE7B46A4-8022-4DD2-BA3B-A58D5F2815A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17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541D1D5-2C7B-447C-89FF-1FDFC8C0CC4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18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42D8DEA-CA83-4374-9052-F6D8662BF8F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8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EB9309D-38DF-49E5-949A-4C3CBCB09C7F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28600" cy="228600"/>
    <xdr:sp macro="" textlink="">
      <xdr:nvSpPr>
        <xdr:cNvPr id="18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FF947D-41E2-4D77-9310-EE94DB383AC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120</xdr:row>
      <xdr:rowOff>0</xdr:rowOff>
    </xdr:from>
    <xdr:ext cx="228600" cy="228600"/>
    <xdr:sp macro="" textlink="">
      <xdr:nvSpPr>
        <xdr:cNvPr id="18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CD61E3CE-B728-4614-85BD-9DB78E874B4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120</xdr:row>
      <xdr:rowOff>0</xdr:rowOff>
    </xdr:from>
    <xdr:ext cx="247650" cy="209550"/>
    <xdr:sp macro="" textlink="">
      <xdr:nvSpPr>
        <xdr:cNvPr id="18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1934256-CF12-46BC-89C8-EAE532FB910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18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554F0F-9AE2-4520-9DDC-EB8B60F5E89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18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8DB4F66-87F9-4D6B-860A-4B8572321F9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18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21CFD63-BB41-4C63-BDFC-7303904A3C36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18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2897B01-43DA-42B2-AB65-305627EC57D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18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29411BD8-FBB7-4B71-BE84-FE87F403E9F6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19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10CCE23-2F6B-4666-9FF1-5A0A60E00D8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19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2C74B1E7-FA8B-43C3-8EDD-710F3433A50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19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B66DD1A-6548-45A2-AFBC-8159E684592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19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BA724C5-EF40-4CD4-9306-CEC17A67B915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19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D6CBD6D-D7E3-4A51-B8F8-C289B39A867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19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36EF3CB0-2CFE-4D8E-A976-9A2AEF8903F5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19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F438044-2D0B-441D-9A51-BD4C5C26BB4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19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875AF8D-94AD-4DAA-8C05-B5A64CE78BE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19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93C4CEE-E1AB-4773-A34C-9C9EC5D103B1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19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607327B-BC3C-44CF-B5F4-BD55435A177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28600" cy="228600"/>
    <xdr:sp macro="" textlink="">
      <xdr:nvSpPr>
        <xdr:cNvPr id="20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68D9ACB-16A7-4DD7-8E93-C0A5A907D2C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121</xdr:row>
      <xdr:rowOff>0</xdr:rowOff>
    </xdr:from>
    <xdr:ext cx="228600" cy="228600"/>
    <xdr:sp macro="" textlink="">
      <xdr:nvSpPr>
        <xdr:cNvPr id="20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0DDAFF0-E1B7-4716-83D7-FB7D12530EA5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121</xdr:row>
      <xdr:rowOff>0</xdr:rowOff>
    </xdr:from>
    <xdr:ext cx="247650" cy="209550"/>
    <xdr:sp macro="" textlink="">
      <xdr:nvSpPr>
        <xdr:cNvPr id="20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FDDFF778-1F2F-42F2-9EA4-21823A7770F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20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06A7BFD-E3C9-4602-9731-6E5FBE39623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20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182BE193-AB18-4F04-85A3-AAD68E8EC73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20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679DD35-8554-4BBD-844F-DFCBF7816B4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20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4E0787-4564-4D9F-9013-514EEA59FF5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20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FB18B3A-7882-4AEA-9BB0-6AC71DAD895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20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C8C8D01-175B-4449-8A50-AE8B2C8E41E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20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960974C-BCBC-4339-96F2-EE403EA16C32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21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20B49B69-E344-407D-9A89-9B0BFA7D7AC5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21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1D622228-4FB0-4D22-A783-1FBFEDC9C10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1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B3C8EC2-81CD-4ECD-A2F2-C5DB2BD843F5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1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8048C5C5-1880-41B9-9089-BD4E8CAD97C6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1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A181E4E-D8FA-45F8-B482-71D1AC52D1C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1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CFADF72-36F4-4AF7-849D-22DBA78F093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1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63F53FAB-38C5-4943-B546-28870EE2EE4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1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CC742A9-D828-446F-B2B8-5DAC7B074D5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21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0C2E38A-5CF5-4DE5-866F-39D6392E763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21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DF92513-8DB5-4C67-A696-43521F17A838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22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55344EC-3A31-42D8-B8B8-186878BCED7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22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E6AF95-0882-4EA0-97B6-68F74500DA6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22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59237CCC-1EDC-4419-8B93-00D86CDDA57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22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C9F53F0-801A-410F-B0AF-1961C198CC6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22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CB4A014-F1AA-4A28-89B7-BAAED19C738E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22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1C2310A-6DC9-4B03-963B-22E763BC228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22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8C988FB-044D-4765-81C2-295661856825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2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A6D4CB-E633-4535-AC79-E28F5210D09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2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54D8623E-3CEB-474D-B0BE-72901BBA27F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2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F4D339D-E21F-41C7-B0F4-2EA25134E91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3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8B2E977-5FA4-4D8E-ABF3-B7E669127A8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3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A306E960-1E08-4ECF-BBEA-A79E5BD2B3E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3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D2049DE-920F-4CF7-9A34-EE6E171A9A42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23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8B4C887E-01D1-4CE6-A5AB-7CC8C31B0EC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23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38E014D-BEAC-4905-81EC-FDF1AA418C7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23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B94BDE13-7EB4-401B-A46E-A12550597B3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28600" cy="228600"/>
    <xdr:sp macro="" textlink="">
      <xdr:nvSpPr>
        <xdr:cNvPr id="23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A00F1CB-F7C7-4517-BE3F-3E167A8CEA9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122</xdr:row>
      <xdr:rowOff>0</xdr:rowOff>
    </xdr:from>
    <xdr:ext cx="228600" cy="228600"/>
    <xdr:sp macro="" textlink="">
      <xdr:nvSpPr>
        <xdr:cNvPr id="23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310010E9-A51B-4203-BBF1-DFA8D83A3FA7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122</xdr:row>
      <xdr:rowOff>0</xdr:rowOff>
    </xdr:from>
    <xdr:ext cx="247650" cy="209550"/>
    <xdr:sp macro="" textlink="">
      <xdr:nvSpPr>
        <xdr:cNvPr id="23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35117F06-FDD1-47E0-9BF4-EA143799E95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23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921C7A9-38EB-4921-93B4-7E182005CB4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24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0DD4CE6-6796-453F-8412-813FD43AC072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24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BE595CD-8482-4155-A91F-9604AF2925E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24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23E1670-265B-4BCE-AB72-83BD4856C7A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24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BBE94E8-D30E-4EDA-95D9-1B7B9C91AD9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24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4E17DF2C-CE9D-44DC-B41B-95101646398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4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DFC6F1C-DB4A-42A2-8E64-D84920ED39A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4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EB44A90-9143-4FA8-8B4B-62B99CE278F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4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AB24CDF-93C9-4124-A54A-5A0AE4E5346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4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1C6682A-6FC5-49A2-AE80-108A2F699E1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4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BD38F96-0C85-4192-B10D-1C1687C1C5C9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5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CF77B23-96B1-41AB-BC9D-E2DDF6722EB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25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3FB3E8A-5760-4FA3-8C14-396E05DC110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25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DC104400-F7F2-4A1B-A4EC-EC3118CEC4AE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25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1EB0EE3-D9D2-4D5E-8E5E-A46CACD09A24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28600" cy="228600"/>
    <xdr:sp macro="" textlink="">
      <xdr:nvSpPr>
        <xdr:cNvPr id="25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00DAD9C8-995D-4DFA-AECE-13A6462BDE99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123</xdr:row>
      <xdr:rowOff>0</xdr:rowOff>
    </xdr:from>
    <xdr:ext cx="228600" cy="228600"/>
    <xdr:sp macro="" textlink="">
      <xdr:nvSpPr>
        <xdr:cNvPr id="255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8819FCF-6EAD-4341-B4E3-5B788A562087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123</xdr:row>
      <xdr:rowOff>0</xdr:rowOff>
    </xdr:from>
    <xdr:ext cx="247650" cy="209550"/>
    <xdr:sp macro="" textlink="">
      <xdr:nvSpPr>
        <xdr:cNvPr id="256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2A45FA1-6F58-46CE-B17B-0C953C40C66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257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A7F4D3E-E7D4-45C1-A959-6AD961C5CB6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258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F035230D-0E87-4822-ABE5-022DBF0806D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259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354862D6-FC0B-4FAD-B55E-1D53743442E1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60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08D119C-7F4F-4E6B-B352-5B9CA6E5725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61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F447320-4339-45E4-A125-6B531F4FE775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62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B1ED021-7D5B-4675-9B91-0239CDF37189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63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B31882A6-8F38-402F-8EC6-0DB040FD561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64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B8A8ACDE-6476-47E2-AB55-66DC0D7D6BF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6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861BFD6-341D-47F3-83A5-2C57A52FA805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26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0C85455-F825-43CB-8F61-BBA58A46448F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267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A53CFFA6-2965-4AA2-A3A4-83AAF027CDC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26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E3C40624-6E8E-4DA6-BFCB-1F60AFCED456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28600" cy="228600"/>
    <xdr:sp macro="" textlink="">
      <xdr:nvSpPr>
        <xdr:cNvPr id="26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1B79C233-CAB1-41B0-9AB4-E498BA71E5F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128</xdr:row>
      <xdr:rowOff>0</xdr:rowOff>
    </xdr:from>
    <xdr:ext cx="228600" cy="228600"/>
    <xdr:sp macro="" textlink="">
      <xdr:nvSpPr>
        <xdr:cNvPr id="270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B9430EB-C9C4-4500-BD67-78780CBE6A14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47650" cy="209550"/>
    <xdr:sp macro="" textlink="">
      <xdr:nvSpPr>
        <xdr:cNvPr id="27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9E95896D-7EB1-4CA3-81C0-E0A3AF218715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28600" cy="228600"/>
    <xdr:sp macro="" textlink="">
      <xdr:nvSpPr>
        <xdr:cNvPr id="27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DD1414C4-A7FE-4E0E-997A-7BAEDC7D315E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124</xdr:row>
      <xdr:rowOff>0</xdr:rowOff>
    </xdr:from>
    <xdr:ext cx="228600" cy="228600"/>
    <xdr:sp macro="" textlink="">
      <xdr:nvSpPr>
        <xdr:cNvPr id="273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07CCB31F-2992-4FA7-A7A9-E1E7C01E00D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124</xdr:row>
      <xdr:rowOff>0</xdr:rowOff>
    </xdr:from>
    <xdr:ext cx="247650" cy="209550"/>
    <xdr:sp macro="" textlink="">
      <xdr:nvSpPr>
        <xdr:cNvPr id="27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6406C1C6-7E52-4B6F-8653-8D78EA264D0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7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F56717BE-E642-4AFE-A4C5-A43BAF3D81B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76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08E21B7-8561-40D8-96A9-EDB21FA3F330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7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805F2D7A-5362-423A-82DC-549071D5B57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7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E1AB027B-5EED-43CB-8777-B4CA6289F883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79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411B5031-507E-462A-8CB1-55FD2B38EB2B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80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5894617A-42E0-45EC-B09B-0CB87E89DF5A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281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2362DF5-9903-48CF-B066-43F36BE48D1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282" name="m_-4357285746962901343_x0000_i1026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E9F6577A-DB54-4613-9910-AC3AE9EB611F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283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327402B4-478C-479E-A03B-3E82B546591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28600" cy="228600"/>
    <xdr:sp macro="" textlink="">
      <xdr:nvSpPr>
        <xdr:cNvPr id="284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4E849C5B-C425-4873-9D67-22351DBF329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47650" cy="209550"/>
    <xdr:sp macro="" textlink="">
      <xdr:nvSpPr>
        <xdr:cNvPr id="285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13438CCE-F566-4EB0-B591-20F83B018566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129</xdr:row>
      <xdr:rowOff>0</xdr:rowOff>
    </xdr:from>
    <xdr:ext cx="228600" cy="228600"/>
    <xdr:sp macro="" textlink="">
      <xdr:nvSpPr>
        <xdr:cNvPr id="286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288CE5-5A14-45D7-BC04-7C81271E57BB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129</xdr:row>
      <xdr:rowOff>0</xdr:rowOff>
    </xdr:from>
    <xdr:ext cx="228600" cy="228600"/>
    <xdr:sp macro="" textlink="">
      <xdr:nvSpPr>
        <xdr:cNvPr id="287" name="m_-4357285746962901343_x0000_i1026">
          <a:extLst>
            <a:ext uri="{FF2B5EF4-FFF2-40B4-BE49-F238E27FC236}">
              <a16:creationId xmlns:a16="http://schemas.microsoft.com/office/drawing/2014/main" id="{68CFC368-700F-4649-BF83-ADC8B43843D3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129</xdr:row>
      <xdr:rowOff>0</xdr:rowOff>
    </xdr:from>
    <xdr:ext cx="247650" cy="209550"/>
    <xdr:sp macro="" textlink="">
      <xdr:nvSpPr>
        <xdr:cNvPr id="288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725D10CC-1D76-46C8-A6D0-2AB12BF1652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28600" cy="228600"/>
    <xdr:sp macro="" textlink="">
      <xdr:nvSpPr>
        <xdr:cNvPr id="289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71CC9692-2B96-4142-BC95-0D859960045E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125</xdr:row>
      <xdr:rowOff>0</xdr:rowOff>
    </xdr:from>
    <xdr:ext cx="228600" cy="228600"/>
    <xdr:sp macro="" textlink="">
      <xdr:nvSpPr>
        <xdr:cNvPr id="290" name="m_-4357285746962901343_x0000_i1026">
          <a:extLst>
            <a:ext uri="{FF2B5EF4-FFF2-40B4-BE49-F238E27FC236}">
              <a16:creationId xmlns:a16="http://schemas.microsoft.com/office/drawing/2014/main" id="{4C608BD8-0DA2-4803-AF69-F718132E834D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125</xdr:row>
      <xdr:rowOff>0</xdr:rowOff>
    </xdr:from>
    <xdr:ext cx="247650" cy="209550"/>
    <xdr:sp macro="" textlink="">
      <xdr:nvSpPr>
        <xdr:cNvPr id="291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B8B94E7-61DD-4BE0-9EE0-1CC5DE164B87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28600" cy="228600"/>
    <xdr:sp macro="" textlink="">
      <xdr:nvSpPr>
        <xdr:cNvPr id="292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C33F1DE3-A8D0-412F-8A8C-8B923604D570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126</xdr:row>
      <xdr:rowOff>0</xdr:rowOff>
    </xdr:from>
    <xdr:ext cx="228600" cy="228600"/>
    <xdr:sp macro="" textlink="">
      <xdr:nvSpPr>
        <xdr:cNvPr id="293" name="m_-4357285746962901343_x0000_i1026">
          <a:extLst>
            <a:ext uri="{FF2B5EF4-FFF2-40B4-BE49-F238E27FC236}">
              <a16:creationId xmlns:a16="http://schemas.microsoft.com/office/drawing/2014/main" id="{D5276A6F-5516-414F-AED4-FDAB33FE69E8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126</xdr:row>
      <xdr:rowOff>0</xdr:rowOff>
    </xdr:from>
    <xdr:ext cx="247650" cy="209550"/>
    <xdr:sp macro="" textlink="">
      <xdr:nvSpPr>
        <xdr:cNvPr id="294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CBFF961F-CB18-4E2C-8835-E9911036705E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28600" cy="228600"/>
    <xdr:sp macro="" textlink="">
      <xdr:nvSpPr>
        <xdr:cNvPr id="295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535C1CA5-0602-47DE-94D6-7AF7CEAAF87C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127</xdr:row>
      <xdr:rowOff>0</xdr:rowOff>
    </xdr:from>
    <xdr:ext cx="228600" cy="228600"/>
    <xdr:sp macro="" textlink="">
      <xdr:nvSpPr>
        <xdr:cNvPr id="296" name="m_-4357285746962901343_x0000_i1026">
          <a:extLst>
            <a:ext uri="{FF2B5EF4-FFF2-40B4-BE49-F238E27FC236}">
              <a16:creationId xmlns:a16="http://schemas.microsoft.com/office/drawing/2014/main" id="{D848C516-9E6A-4BF2-AC47-FCEE91553937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127</xdr:row>
      <xdr:rowOff>0</xdr:rowOff>
    </xdr:from>
    <xdr:ext cx="247650" cy="209550"/>
    <xdr:sp macro="" textlink="">
      <xdr:nvSpPr>
        <xdr:cNvPr id="297" name="m_-4357285746962901343_x0000_i1025" descr="Linkedin logo">
          <a:hlinkClick xmlns:r="http://schemas.openxmlformats.org/officeDocument/2006/relationships" r:id="rId3" tgtFrame="_blank"/>
          <a:extLst>
            <a:ext uri="{FF2B5EF4-FFF2-40B4-BE49-F238E27FC236}">
              <a16:creationId xmlns:a16="http://schemas.microsoft.com/office/drawing/2014/main" id="{2849B2F9-4E25-4415-9F09-E542C8D22998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4765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128</xdr:row>
      <xdr:rowOff>0</xdr:rowOff>
    </xdr:from>
    <xdr:ext cx="228600" cy="228600"/>
    <xdr:sp macro="" textlink="">
      <xdr:nvSpPr>
        <xdr:cNvPr id="298" name="m_-4357285746962901343_x0000_i1027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3DF251ED-7DA2-4DA9-AB2D-5279AB57BE6D}"/>
            </a:ext>
          </a:extLst>
        </xdr:cNvPr>
        <xdr:cNvSpPr>
          <a:spLocks noChangeAspect="1" noChangeArrowheads="1"/>
        </xdr:cNvSpPr>
      </xdr:nvSpPr>
      <xdr:spPr bwMode="auto">
        <a:xfrm>
          <a:off x="0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238125</xdr:colOff>
      <xdr:row>128</xdr:row>
      <xdr:rowOff>0</xdr:rowOff>
    </xdr:from>
    <xdr:ext cx="228600" cy="228600"/>
    <xdr:sp macro="" textlink="">
      <xdr:nvSpPr>
        <xdr:cNvPr id="299" name="m_-4357285746962901343_x0000_i1026">
          <a:extLst>
            <a:ext uri="{FF2B5EF4-FFF2-40B4-BE49-F238E27FC236}">
              <a16:creationId xmlns:a16="http://schemas.microsoft.com/office/drawing/2014/main" id="{162AB15C-59BB-491F-B059-316A4C1661DC}"/>
            </a:ext>
          </a:extLst>
        </xdr:cNvPr>
        <xdr:cNvSpPr>
          <a:spLocks noChangeAspect="1" noChangeArrowheads="1"/>
        </xdr:cNvSpPr>
      </xdr:nvSpPr>
      <xdr:spPr bwMode="auto">
        <a:xfrm>
          <a:off x="238125" y="6307667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fao.org/3/a-bh048e.pdf" TargetMode="External"/><Relationship Id="rId13" Type="http://schemas.openxmlformats.org/officeDocument/2006/relationships/hyperlink" Target="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2%26_110_INSTANCE_7nJC_delta2%3D20%26p_r_p_564233524_resetCur%3Dfalse%26_110_INSTANCE_7nJC_andOperator%3Dtrue%26_110_INSTANCE_7nJC_cur1%3D1%26_110_INSTANCE_7nJC_delta1%3D20&amp;_110_INSTANCE_7nJC_fileEntryId=1207646" TargetMode="External"/><Relationship Id="rId18" Type="http://schemas.openxmlformats.org/officeDocument/2006/relationships/hyperlink" Target="https://www.researchgate.net/publication/263011102_Distribution_of_seabird_by-catch_using_data_collected_by_Japanese_observers_in_1997-2009_in_the_ICCAT_area" TargetMode="External"/><Relationship Id="rId26" Type="http://schemas.openxmlformats.org/officeDocument/2006/relationships/hyperlink" Target="https://www.iccat.int/Documents/Meetings/Docs/2018/REPORTS/2018_SC_ECO_REP_ENG.pdf" TargetMode="External"/><Relationship Id="rId39" Type="http://schemas.openxmlformats.org/officeDocument/2006/relationships/hyperlink" Target="https://datacollection.jrc.ec.europa.eu/ars/2019?p_p_id=110_INSTANCE_c0Km5uxvzKZt&amp;p_p_lifecycle=0&amp;p_p_state=normal&amp;p_p_mode=view&amp;p_p_col_id=column-2&amp;p_p_col_count=1&amp;_110_INSTANCE_c0Km5uxvzKZt_struts_action=%2Fdocument_library_display%2Fview_file_entry&amp;_110_INSTANCE_c0Km5uxvzKZt_redirect=https%3A%2F%2Fdatacollection.jrc.ec.europa.eu%2Fars%2F2019%2F-%2Fdocument_library_display%2Fc0Km5uxvzKZt%2Fview%2F1341570%3F_110_INSTANCE_c0Km5uxvzKZt_topLink%3Dhome%26_110_INSTANCE_c0Km5uxvzKZt_keywords%3D%26_110_INSTANCE_c0Km5uxvzKZt_advancedSearch%3Dfalse%26_110_INSTANCE_c0Km5uxvzKZt_delta2%3D20%26_110_INSTANCE_c0Km5uxvzKZt_cur2%3D3%26p_r_p_564233524_resetCur%3Dfalse%26_110_INSTANCE_c0Km5uxvzKZt_andOperator%3Dtrue&amp;_110_INSTANCE_c0Km5uxvzKZt_fileEntryId=1342215" TargetMode="External"/><Relationship Id="rId3" Type="http://schemas.openxmlformats.org/officeDocument/2006/relationships/hyperlink" Target="https://www.sciencedirect.com/science/article/abs/pii/S0165783602000784" TargetMode="External"/><Relationship Id="rId21" Type="http://schemas.openxmlformats.org/officeDocument/2006/relationships/hyperlink" Target="http://scientiamarina.revistas.csic.es/index.php/scientiamarina/article/view/548" TargetMode="External"/><Relationship Id="rId34" Type="http://schemas.openxmlformats.org/officeDocument/2006/relationships/hyperlink" Target="http://oceanrep.geomar.de/9872/1/1-s2.0-S0006320709001001-main.pdf" TargetMode="External"/><Relationship Id="rId7" Type="http://schemas.openxmlformats.org/officeDocument/2006/relationships/hyperlink" Target="http://www.ices.dk/sites/pub/Publication%20Reports/Expert%20Group%20Report/acom/2013/WKBYCS/wkbycs_final_2013.pdf" TargetMode="External"/><Relationship Id="rId12" Type="http://schemas.openxmlformats.org/officeDocument/2006/relationships/hyperlink" Target="https://www.cambridge.org/core/journals/bird-conservation-international/article/abs/contribution-to-reducing-bycatch-in-a-high-priority-area-for-seabird-conservation-in-portugal/5966ED13D8D87669845413B94ED31190" TargetMode="External"/><Relationship Id="rId17" Type="http://schemas.openxmlformats.org/officeDocument/2006/relationships/hyperlink" Target="https://www.researchgate.net/publication/269105357_By-catch_of_Cory's_shearwater_in_the_commercial_longline_fisheries_based_on_the_Mediterranean_coast_and_operating_in_East_Atlantic_waters_First_approach_to_incidental_catches_of_seabird_in_the_area" TargetMode="External"/><Relationship Id="rId25" Type="http://schemas.openxmlformats.org/officeDocument/2006/relationships/hyperlink" Target="https://www.sciencedirect.com/science/article/abs/pii/S0308597X11000480" TargetMode="External"/><Relationship Id="rId33" Type="http://schemas.openxmlformats.org/officeDocument/2006/relationships/hyperlink" Target="https://doi.org/10.1093/icesjms/fsw149" TargetMode="External"/><Relationship Id="rId38" Type="http://schemas.openxmlformats.org/officeDocument/2006/relationships/hyperlink" Target="https://drive.google.com/file/d/1FYcfwh0FrTY-gaW3Yz75zSY3J6-39C8b/view" TargetMode="External"/><Relationship Id="rId2" Type="http://schemas.openxmlformats.org/officeDocument/2006/relationships/hyperlink" Target="https://www.sciencedirect.com/science/article/pii/S0006320719307025" TargetMode="External"/><Relationship Id="rId16" Type="http://schemas.openxmlformats.org/officeDocument/2006/relationships/hyperlink" Target="https://www.bmis-bycatch.org/system/files/zotero_attachments/library_1/Z5IXLLCF%20-%20Fern%C3%A1ndez-Costa%20et%20al.%20-%20OBSERVATIONS%20ON%20INTERACTION%20BETWEEN%20SEABIRDS%20AND%20T.pdf" TargetMode="External"/><Relationship Id="rId20" Type="http://schemas.openxmlformats.org/officeDocument/2006/relationships/hyperlink" Target="https://academic.oup.com/icesjms/article/68/8/1628/760591" TargetMode="External"/><Relationship Id="rId29" Type="http://schemas.openxmlformats.org/officeDocument/2006/relationships/hyperlink" Target="https://ec.europa.eu/environment/nature/natura2000/marine/docs/Fisheries%20methodology.pdf" TargetMode="External"/><Relationship Id="rId1" Type="http://schemas.openxmlformats.org/officeDocument/2006/relationships/hyperlink" Target="https://www.sciencedirect.com/science/article/pii/S2351989415000621" TargetMode="External"/><Relationship Id="rId6" Type="http://schemas.openxmlformats.org/officeDocument/2006/relationships/hyperlink" Target="https://www.sciencedirect.com/science/article/pii/S2351989414000687" TargetMode="External"/><Relationship Id="rId11" Type="http://schemas.openxmlformats.org/officeDocument/2006/relationships/hyperlink" Target="https://www.bycatch.org/articles/reducing-seabird-bycatch-longline-fisheries-means-bird-scaring-lines-and-underwater-setting" TargetMode="External"/><Relationship Id="rId24" Type="http://schemas.openxmlformats.org/officeDocument/2006/relationships/hyperlink" Target="https://www.alr-journal.org/articles/alr/abs/2010/04/alr022-10/alr022-10.html" TargetMode="External"/><Relationship Id="rId32" Type="http://schemas.openxmlformats.org/officeDocument/2006/relationships/hyperlink" Target="https://library.wur.nl/WebQuery/hydrotheek/1947484" TargetMode="External"/><Relationship Id="rId37" Type="http://schemas.openxmlformats.org/officeDocument/2006/relationships/hyperlink" Target="https://www.havochvatten.se/download/18.64f5b3211343cffddb2800019055/1348912831293/finfo2004_8.pdf" TargetMode="External"/><Relationship Id="rId40" Type="http://schemas.openxmlformats.org/officeDocument/2006/relationships/printerSettings" Target="../printerSettings/printerSettings3.bin"/><Relationship Id="rId5" Type="http://schemas.openxmlformats.org/officeDocument/2006/relationships/hyperlink" Target="https://www.int-res.com/articles/meps_oa/m435p285.pdf" TargetMode="External"/><Relationship Id="rId15" Type="http://schemas.openxmlformats.org/officeDocument/2006/relationships/hyperlink" Target="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3%26_110_INSTANCE_7nJC_delta2%3D20%26p_r_p_564233524_resetCur%3Dfalse%26_110_INSTANCE_7nJC_andOperator%3Dtrue%26_110_INSTANCE_7nJC_cur1%3D1%26_110_INSTANCE_7nJC_delta1%3D20&amp;_110_INSTANCE_7nJC_fileEntryId=1207713" TargetMode="External"/><Relationship Id="rId23" Type="http://schemas.openxmlformats.org/officeDocument/2006/relationships/hyperlink" Target="https://www.int-res.com/articles/esr_oa/n014p091.pdf" TargetMode="External"/><Relationship Id="rId28" Type="http://schemas.openxmlformats.org/officeDocument/2006/relationships/hyperlink" Target="https://www.researchgate.net/publication/277302290_Longline_fisheries_in_the_NE_Atlantic_a_threat_for_seabirds" TargetMode="External"/><Relationship Id="rId36" Type="http://schemas.openxmlformats.org/officeDocument/2006/relationships/hyperlink" Target="https://www.hafogvatn.is/static/files/skjol/techreport-bycatch-of-birds-and-marine-mammals-lumpsucker-en-final-draft.pdf" TargetMode="External"/><Relationship Id="rId10" Type="http://schemas.openxmlformats.org/officeDocument/2006/relationships/hyperlink" Target="https://seo.org/pesca-y-aves-marinas-programa-pleamar" TargetMode="External"/><Relationship Id="rId19" Type="http://schemas.openxmlformats.org/officeDocument/2006/relationships/hyperlink" Target="https://www.semanticscholar.org/paper/TRIALS-USING-DIFFERENT-HOOK-AND-BAIT-TYPES-IN-THE-Mejuto-Garc%C3%ADa-Cort%C3%A9s/3e574de50a854f13f3ba6d4789e487f82b2e8d8a" TargetMode="External"/><Relationship Id="rId31" Type="http://schemas.openxmlformats.org/officeDocument/2006/relationships/hyperlink" Target="https://ec.europa.eu/fisheries/publications/contribution-preparation-plan-action-seabirds_mt" TargetMode="External"/><Relationship Id="rId4" Type="http://schemas.openxmlformats.org/officeDocument/2006/relationships/hyperlink" Target="https://imr.brage.unit.no/imr-xmlui/bitstream/handle/11250/2725144/2021-1.pdf?sequence=2&amp;isAllowed=y" TargetMode="External"/><Relationship Id="rId9" Type="http://schemas.openxmlformats.org/officeDocument/2006/relationships/hyperlink" Target="https://www.miljodirektoratet.no/globalassets/publikasjoner/M396/M396.pdf" TargetMode="External"/><Relationship Id="rId14" Type="http://schemas.openxmlformats.org/officeDocument/2006/relationships/hyperlink" Target="https://datacollection.jrc.ec.europa.eu/ars/2017?p_p_id=110_INSTANCE_7nJC&amp;p_p_lifecycle=0&amp;p_p_state=normal&amp;p_p_mode=view&amp;p_p_col_id=column-2&amp;p_p_col_count=1&amp;_110_INSTANCE_7nJC_struts_action=%2Fdocument_library_display%2Fview_file_entry&amp;_110_INSTANCE_7nJC_redirect=https%3A%2F%2Fdatacollection.jrc.ec.europa.eu%2Fars%2F2017%2F-%2Fdocument_library_display%2F7nJC%2Fview%2F1134334%3F_110_INSTANCE_7nJC_topLink%3Dhome%26_110_INSTANCE_7nJC_keywords%3D%26_110_INSTANCE_7nJC_advancedSearch%3Dfalse%26_110_INSTANCE_7nJC_cur2%3D2%26_110_INSTANCE_7nJC_delta2%3D20%26p_r_p_564233524_resetCur%3Dfalse%26_110_INSTANCE_7nJC_andOperator%3Dtrue%26_110_INSTANCE_7nJC_cur1%3D1%26_110_INSTANCE_7nJC_delta1%3D20&amp;_110_INSTANCE_7nJC_fileEntryId=1207613" TargetMode="External"/><Relationship Id="rId22" Type="http://schemas.openxmlformats.org/officeDocument/2006/relationships/hyperlink" Target="https://www.rspb.org.uk/globalassets/downloads/documents/positions/marine/the-impact-of-longline-fishing-on-seabirds-in-the-north-east-atlantic--recommendations-for-reducing-mortality.pdf" TargetMode="External"/><Relationship Id="rId27" Type="http://schemas.openxmlformats.org/officeDocument/2006/relationships/hyperlink" Target="https://repositorio.ul.pt/bitstream/10451/40639/1/ulfc125270_tm_Teresa_Alexandre.pdf" TargetMode="External"/><Relationship Id="rId30" Type="http://schemas.openxmlformats.org/officeDocument/2006/relationships/hyperlink" Target="http://old.naturgl.lfac.dk/fileadmin/user_files/Dokumenter/Tekniske_rapporter/GN_TR_85_Seabird-Bycatch_Merkel__2011.pdf" TargetMode="External"/><Relationship Id="rId35" Type="http://schemas.openxmlformats.org/officeDocument/2006/relationships/hyperlink" Target="https://www.researchgate.net/publication/290771311_Seabird_mortality_from_longline_fishing_in_the_Mediterranean_Sea_and_Macaronesian_waters_A_review_and_a_way_forwar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E310"/>
  <sheetViews>
    <sheetView tabSelected="1" zoomScale="85" zoomScaleNormal="85" workbookViewId="0">
      <pane ySplit="3" topLeftCell="A148" activePane="bottomLeft" state="frozen"/>
      <selection activeCell="W2" sqref="W2"/>
      <selection pane="bottomLeft"/>
    </sheetView>
  </sheetViews>
  <sheetFormatPr defaultColWidth="9.28515625" defaultRowHeight="12.75" x14ac:dyDescent="0.2"/>
  <cols>
    <col min="1" max="1" width="9.7109375" style="34" bestFit="1" customWidth="1"/>
    <col min="2" max="3" width="12.7109375" style="34" customWidth="1"/>
    <col min="4" max="4" width="15.5703125" style="34" customWidth="1"/>
    <col min="5" max="5" width="18.28515625" style="34" customWidth="1"/>
    <col min="6" max="6" width="20.28515625" style="34" customWidth="1"/>
    <col min="7" max="7" width="36.7109375" style="34" bestFit="1" customWidth="1"/>
    <col min="8" max="8" width="25.7109375" style="34" bestFit="1" customWidth="1"/>
    <col min="9" max="9" width="19.7109375" style="34" customWidth="1"/>
    <col min="10" max="10" width="25.28515625" style="34" customWidth="1"/>
    <col min="11" max="11" width="25.7109375" style="34" customWidth="1"/>
    <col min="12" max="12" width="15.7109375" style="34" customWidth="1"/>
    <col min="13" max="13" width="23.7109375" style="34" customWidth="1"/>
    <col min="14" max="14" width="25.28515625" style="34" customWidth="1"/>
    <col min="15" max="15" width="18" style="34" customWidth="1"/>
    <col min="16" max="16" width="16.7109375" style="34" customWidth="1"/>
    <col min="17" max="17" width="13.28515625" style="34" customWidth="1"/>
    <col min="18" max="18" width="20" style="34" customWidth="1"/>
    <col min="19" max="19" width="26" style="34" customWidth="1"/>
    <col min="20" max="20" width="18.7109375" style="34" customWidth="1"/>
    <col min="21" max="21" width="20.7109375" style="34" customWidth="1"/>
    <col min="22" max="25" width="18.7109375" style="34" customWidth="1"/>
    <col min="26" max="27" width="17.28515625" style="34" customWidth="1"/>
    <col min="28" max="28" width="56.5703125" style="34" customWidth="1"/>
    <col min="29" max="29" width="23" style="34" customWidth="1"/>
    <col min="30" max="30" width="16" style="64" customWidth="1"/>
    <col min="31" max="16384" width="9.28515625" style="34"/>
  </cols>
  <sheetData>
    <row r="1" spans="1:30" ht="15.75" x14ac:dyDescent="0.25">
      <c r="A1" s="65" t="s">
        <v>937</v>
      </c>
    </row>
    <row r="3" spans="1:30" s="40" customFormat="1" ht="77.25" thickBot="1" x14ac:dyDescent="0.25">
      <c r="A3" s="18" t="s">
        <v>396</v>
      </c>
      <c r="B3" s="14" t="s">
        <v>0</v>
      </c>
      <c r="C3" s="14" t="s">
        <v>51</v>
      </c>
      <c r="D3" s="14" t="s">
        <v>52</v>
      </c>
      <c r="E3" s="14" t="s">
        <v>1</v>
      </c>
      <c r="F3" s="14" t="s">
        <v>4</v>
      </c>
      <c r="G3" s="14" t="s">
        <v>6</v>
      </c>
      <c r="H3" s="14" t="s">
        <v>10</v>
      </c>
      <c r="I3" s="14" t="s">
        <v>2</v>
      </c>
      <c r="J3" s="14" t="s">
        <v>5</v>
      </c>
      <c r="K3" s="14" t="s">
        <v>3</v>
      </c>
      <c r="L3" s="14" t="s">
        <v>49</v>
      </c>
      <c r="M3" s="14" t="s">
        <v>50</v>
      </c>
      <c r="N3" s="14" t="s">
        <v>27</v>
      </c>
      <c r="O3" s="14" t="s">
        <v>739</v>
      </c>
      <c r="P3" s="14" t="s">
        <v>69</v>
      </c>
      <c r="Q3" s="14" t="s">
        <v>7</v>
      </c>
      <c r="R3" s="14" t="s">
        <v>48</v>
      </c>
      <c r="S3" s="14" t="s">
        <v>18</v>
      </c>
      <c r="T3" s="14" t="s">
        <v>100</v>
      </c>
      <c r="U3" s="14" t="s">
        <v>19</v>
      </c>
      <c r="V3" s="14" t="s">
        <v>20</v>
      </c>
      <c r="W3" s="14" t="s">
        <v>65</v>
      </c>
      <c r="X3" s="14" t="s">
        <v>66</v>
      </c>
      <c r="Y3" s="14" t="s">
        <v>67</v>
      </c>
      <c r="Z3" s="14" t="s">
        <v>68</v>
      </c>
      <c r="AA3" s="14" t="s">
        <v>70</v>
      </c>
      <c r="AB3" s="14" t="s">
        <v>336</v>
      </c>
      <c r="AC3" s="14" t="s">
        <v>8</v>
      </c>
      <c r="AD3" s="14" t="s">
        <v>925</v>
      </c>
    </row>
    <row r="4" spans="1:30" ht="128.25" thickTop="1" x14ac:dyDescent="0.2">
      <c r="A4" s="18" t="s">
        <v>397</v>
      </c>
      <c r="B4" s="14" t="s">
        <v>362</v>
      </c>
      <c r="C4" s="14">
        <v>2017</v>
      </c>
      <c r="D4" s="14">
        <v>2010</v>
      </c>
      <c r="E4" s="14" t="s">
        <v>106</v>
      </c>
      <c r="F4" s="14" t="s">
        <v>363</v>
      </c>
      <c r="G4" s="14" t="s">
        <v>376</v>
      </c>
      <c r="H4" s="14" t="s">
        <v>189</v>
      </c>
      <c r="I4" s="14" t="s">
        <v>377</v>
      </c>
      <c r="J4" s="14" t="s">
        <v>370</v>
      </c>
      <c r="K4" s="14" t="s">
        <v>31</v>
      </c>
      <c r="L4" s="14" t="s">
        <v>151</v>
      </c>
      <c r="M4" s="14" t="s">
        <v>152</v>
      </c>
      <c r="N4" s="14" t="s">
        <v>367</v>
      </c>
      <c r="O4" s="14"/>
      <c r="P4" s="41">
        <v>1.46E-2</v>
      </c>
      <c r="Q4" s="14" t="s">
        <v>51</v>
      </c>
      <c r="R4" s="14"/>
      <c r="S4" s="14" t="s">
        <v>156</v>
      </c>
      <c r="T4" s="14"/>
      <c r="U4" s="14" t="s">
        <v>158</v>
      </c>
      <c r="V4" s="14" t="s">
        <v>159</v>
      </c>
      <c r="W4" s="14">
        <v>4</v>
      </c>
      <c r="X4" s="14">
        <v>4</v>
      </c>
      <c r="Y4" s="14" t="s">
        <v>368</v>
      </c>
      <c r="Z4" s="14">
        <v>2</v>
      </c>
      <c r="AA4" s="14">
        <v>2</v>
      </c>
      <c r="AB4" s="14"/>
      <c r="AC4" s="14" t="s">
        <v>58</v>
      </c>
      <c r="AD4" s="14" t="s">
        <v>926</v>
      </c>
    </row>
    <row r="5" spans="1:30" ht="127.5" x14ac:dyDescent="0.2">
      <c r="A5" s="18" t="s">
        <v>397</v>
      </c>
      <c r="B5" s="14" t="s">
        <v>362</v>
      </c>
      <c r="C5" s="14">
        <v>2017</v>
      </c>
      <c r="D5" s="14">
        <v>2010</v>
      </c>
      <c r="E5" s="14" t="s">
        <v>106</v>
      </c>
      <c r="F5" s="14" t="s">
        <v>363</v>
      </c>
      <c r="G5" s="14" t="s">
        <v>376</v>
      </c>
      <c r="H5" s="14" t="s">
        <v>189</v>
      </c>
      <c r="I5" s="14" t="s">
        <v>377</v>
      </c>
      <c r="J5" s="14" t="s">
        <v>375</v>
      </c>
      <c r="K5" s="14" t="s">
        <v>31</v>
      </c>
      <c r="L5" s="14" t="s">
        <v>151</v>
      </c>
      <c r="M5" s="14" t="s">
        <v>152</v>
      </c>
      <c r="N5" s="14" t="s">
        <v>367</v>
      </c>
      <c r="O5" s="14"/>
      <c r="P5" s="41">
        <v>6.0000000000000001E-3</v>
      </c>
      <c r="Q5" s="14" t="s">
        <v>51</v>
      </c>
      <c r="R5" s="14"/>
      <c r="S5" s="14" t="s">
        <v>156</v>
      </c>
      <c r="T5" s="14"/>
      <c r="U5" s="14" t="s">
        <v>158</v>
      </c>
      <c r="V5" s="14" t="s">
        <v>159</v>
      </c>
      <c r="W5" s="14">
        <v>4</v>
      </c>
      <c r="X5" s="14">
        <v>4</v>
      </c>
      <c r="Y5" s="14" t="s">
        <v>368</v>
      </c>
      <c r="Z5" s="14">
        <v>2</v>
      </c>
      <c r="AA5" s="14">
        <v>2</v>
      </c>
      <c r="AB5" s="14"/>
      <c r="AC5" s="14" t="s">
        <v>58</v>
      </c>
      <c r="AD5" s="14" t="s">
        <v>926</v>
      </c>
    </row>
    <row r="6" spans="1:30" ht="51" x14ac:dyDescent="0.2">
      <c r="A6" s="18" t="s">
        <v>397</v>
      </c>
      <c r="B6" s="14" t="s">
        <v>362</v>
      </c>
      <c r="C6" s="14">
        <v>2018</v>
      </c>
      <c r="D6" s="14">
        <v>2018</v>
      </c>
      <c r="E6" s="14" t="s">
        <v>23</v>
      </c>
      <c r="F6" s="14" t="s">
        <v>378</v>
      </c>
      <c r="G6" s="14" t="s">
        <v>376</v>
      </c>
      <c r="H6" s="14" t="s">
        <v>189</v>
      </c>
      <c r="I6" s="14" t="s">
        <v>379</v>
      </c>
      <c r="J6" s="14" t="s">
        <v>370</v>
      </c>
      <c r="K6" s="14" t="s">
        <v>31</v>
      </c>
      <c r="L6" s="14" t="s">
        <v>151</v>
      </c>
      <c r="M6" s="14" t="s">
        <v>380</v>
      </c>
      <c r="N6" s="14" t="s">
        <v>381</v>
      </c>
      <c r="O6" s="14"/>
      <c r="P6" s="42">
        <v>0.2</v>
      </c>
      <c r="Q6" s="14" t="s">
        <v>382</v>
      </c>
      <c r="R6" s="14"/>
      <c r="S6" s="14" t="s">
        <v>383</v>
      </c>
      <c r="T6" s="14"/>
      <c r="U6" s="14" t="s">
        <v>384</v>
      </c>
      <c r="V6" s="14" t="s">
        <v>385</v>
      </c>
      <c r="W6" s="14">
        <v>2</v>
      </c>
      <c r="X6" s="14">
        <v>3</v>
      </c>
      <c r="Y6" s="14">
        <v>3</v>
      </c>
      <c r="Z6" s="14" t="s">
        <v>368</v>
      </c>
      <c r="AA6" s="14">
        <v>3</v>
      </c>
      <c r="AB6" s="2" t="s">
        <v>386</v>
      </c>
      <c r="AC6" s="14" t="s">
        <v>47</v>
      </c>
      <c r="AD6" s="14" t="s">
        <v>926</v>
      </c>
    </row>
    <row r="7" spans="1:30" ht="127.5" x14ac:dyDescent="0.2">
      <c r="A7" s="18" t="s">
        <v>398</v>
      </c>
      <c r="B7" s="14" t="s">
        <v>362</v>
      </c>
      <c r="C7" s="14">
        <v>2017</v>
      </c>
      <c r="D7" s="14">
        <v>2010</v>
      </c>
      <c r="E7" s="14" t="s">
        <v>106</v>
      </c>
      <c r="F7" s="14" t="s">
        <v>363</v>
      </c>
      <c r="G7" s="14">
        <v>37</v>
      </c>
      <c r="H7" s="14" t="s">
        <v>371</v>
      </c>
      <c r="I7" s="14" t="s">
        <v>372</v>
      </c>
      <c r="J7" s="14" t="s">
        <v>370</v>
      </c>
      <c r="K7" s="14" t="s">
        <v>31</v>
      </c>
      <c r="L7" s="14" t="s">
        <v>151</v>
      </c>
      <c r="M7" s="14" t="s">
        <v>152</v>
      </c>
      <c r="N7" s="14" t="s">
        <v>367</v>
      </c>
      <c r="O7" s="14"/>
      <c r="P7" s="41">
        <v>1.0999999999999999E-2</v>
      </c>
      <c r="Q7" s="14" t="s">
        <v>51</v>
      </c>
      <c r="R7" s="14"/>
      <c r="S7" s="14" t="s">
        <v>156</v>
      </c>
      <c r="T7" s="14"/>
      <c r="U7" s="14" t="s">
        <v>158</v>
      </c>
      <c r="V7" s="14" t="s">
        <v>159</v>
      </c>
      <c r="W7" s="14">
        <v>1</v>
      </c>
      <c r="X7" s="14">
        <v>1</v>
      </c>
      <c r="Y7" s="14" t="s">
        <v>368</v>
      </c>
      <c r="Z7" s="14" t="s">
        <v>368</v>
      </c>
      <c r="AA7" s="14">
        <v>2</v>
      </c>
      <c r="AB7" s="14"/>
      <c r="AC7" s="14" t="s">
        <v>58</v>
      </c>
      <c r="AD7" s="14" t="s">
        <v>926</v>
      </c>
    </row>
    <row r="8" spans="1:30" ht="127.5" x14ac:dyDescent="0.2">
      <c r="A8" s="18" t="s">
        <v>397</v>
      </c>
      <c r="B8" s="14" t="s">
        <v>362</v>
      </c>
      <c r="C8" s="14">
        <v>2017</v>
      </c>
      <c r="D8" s="14">
        <v>2010</v>
      </c>
      <c r="E8" s="14" t="s">
        <v>106</v>
      </c>
      <c r="F8" s="14" t="s">
        <v>363</v>
      </c>
      <c r="G8" s="14" t="s">
        <v>364</v>
      </c>
      <c r="H8" s="18" t="s">
        <v>55</v>
      </c>
      <c r="I8" s="14" t="s">
        <v>369</v>
      </c>
      <c r="J8" s="14" t="s">
        <v>370</v>
      </c>
      <c r="K8" s="14" t="s">
        <v>31</v>
      </c>
      <c r="L8" s="14" t="s">
        <v>151</v>
      </c>
      <c r="M8" s="14" t="s">
        <v>152</v>
      </c>
      <c r="N8" s="14" t="s">
        <v>367</v>
      </c>
      <c r="O8" s="14"/>
      <c r="P8" s="41">
        <v>1.7999999999999999E-2</v>
      </c>
      <c r="Q8" s="14" t="s">
        <v>51</v>
      </c>
      <c r="R8" s="14"/>
      <c r="S8" s="14" t="s">
        <v>156</v>
      </c>
      <c r="T8" s="14"/>
      <c r="U8" s="14" t="s">
        <v>158</v>
      </c>
      <c r="V8" s="14" t="s">
        <v>159</v>
      </c>
      <c r="W8" s="14">
        <v>0</v>
      </c>
      <c r="X8" s="14">
        <v>2</v>
      </c>
      <c r="Y8" s="14">
        <v>1</v>
      </c>
      <c r="Z8" s="14" t="s">
        <v>368</v>
      </c>
      <c r="AA8" s="14">
        <v>1</v>
      </c>
      <c r="AB8" s="14"/>
      <c r="AC8" s="14" t="s">
        <v>58</v>
      </c>
      <c r="AD8" s="14" t="s">
        <v>926</v>
      </c>
    </row>
    <row r="9" spans="1:30" ht="127.5" x14ac:dyDescent="0.2">
      <c r="A9" s="18" t="s">
        <v>397</v>
      </c>
      <c r="B9" s="14" t="s">
        <v>362</v>
      </c>
      <c r="C9" s="14">
        <v>2017</v>
      </c>
      <c r="D9" s="14">
        <v>2010</v>
      </c>
      <c r="E9" s="14" t="s">
        <v>106</v>
      </c>
      <c r="F9" s="14" t="s">
        <v>363</v>
      </c>
      <c r="G9" s="14" t="s">
        <v>364</v>
      </c>
      <c r="H9" s="18" t="s">
        <v>55</v>
      </c>
      <c r="I9" s="14" t="s">
        <v>365</v>
      </c>
      <c r="J9" s="14" t="s">
        <v>366</v>
      </c>
      <c r="K9" s="14" t="s">
        <v>31</v>
      </c>
      <c r="L9" s="14" t="s">
        <v>151</v>
      </c>
      <c r="M9" s="14" t="s">
        <v>152</v>
      </c>
      <c r="N9" s="14" t="s">
        <v>367</v>
      </c>
      <c r="O9" s="14"/>
      <c r="P9" s="41">
        <v>2.7E-2</v>
      </c>
      <c r="Q9" s="14" t="s">
        <v>51</v>
      </c>
      <c r="R9" s="14"/>
      <c r="S9" s="14" t="s">
        <v>156</v>
      </c>
      <c r="T9" s="14"/>
      <c r="U9" s="14" t="s">
        <v>158</v>
      </c>
      <c r="V9" s="14" t="s">
        <v>159</v>
      </c>
      <c r="W9" s="14">
        <v>0</v>
      </c>
      <c r="X9" s="14">
        <v>4</v>
      </c>
      <c r="Y9" s="14">
        <v>1</v>
      </c>
      <c r="Z9" s="14" t="s">
        <v>368</v>
      </c>
      <c r="AA9" s="14">
        <v>1</v>
      </c>
      <c r="AB9" s="14"/>
      <c r="AC9" s="14" t="s">
        <v>58</v>
      </c>
      <c r="AD9" s="14" t="s">
        <v>926</v>
      </c>
    </row>
    <row r="10" spans="1:30" ht="127.5" x14ac:dyDescent="0.2">
      <c r="A10" s="18" t="s">
        <v>397</v>
      </c>
      <c r="B10" s="14" t="s">
        <v>362</v>
      </c>
      <c r="C10" s="14">
        <v>2017</v>
      </c>
      <c r="D10" s="14">
        <v>2010</v>
      </c>
      <c r="E10" s="14" t="s">
        <v>106</v>
      </c>
      <c r="F10" s="14" t="s">
        <v>363</v>
      </c>
      <c r="G10" s="14" t="s">
        <v>373</v>
      </c>
      <c r="H10" s="18" t="s">
        <v>374</v>
      </c>
      <c r="I10" s="14" t="s">
        <v>372</v>
      </c>
      <c r="J10" s="14" t="s">
        <v>375</v>
      </c>
      <c r="K10" s="14" t="s">
        <v>31</v>
      </c>
      <c r="L10" s="14" t="s">
        <v>151</v>
      </c>
      <c r="M10" s="14" t="s">
        <v>152</v>
      </c>
      <c r="N10" s="14" t="s">
        <v>367</v>
      </c>
      <c r="O10" s="14"/>
      <c r="P10" s="41">
        <v>9.1999999999999998E-3</v>
      </c>
      <c r="Q10" s="14" t="s">
        <v>51</v>
      </c>
      <c r="R10" s="14"/>
      <c r="S10" s="14" t="s">
        <v>156</v>
      </c>
      <c r="T10" s="14"/>
      <c r="U10" s="14" t="s">
        <v>158</v>
      </c>
      <c r="V10" s="14" t="s">
        <v>159</v>
      </c>
      <c r="W10" s="14">
        <v>1</v>
      </c>
      <c r="X10" s="14">
        <v>1</v>
      </c>
      <c r="Y10" s="14" t="s">
        <v>368</v>
      </c>
      <c r="Z10" s="14" t="s">
        <v>368</v>
      </c>
      <c r="AA10" s="14">
        <v>2</v>
      </c>
      <c r="AB10" s="14"/>
      <c r="AC10" s="14" t="s">
        <v>58</v>
      </c>
      <c r="AD10" s="14" t="s">
        <v>926</v>
      </c>
    </row>
    <row r="11" spans="1:30" ht="51" x14ac:dyDescent="0.2">
      <c r="A11" s="18" t="s">
        <v>398</v>
      </c>
      <c r="B11" s="14" t="s">
        <v>105</v>
      </c>
      <c r="C11" s="14">
        <v>2012</v>
      </c>
      <c r="D11" s="14">
        <v>2011</v>
      </c>
      <c r="E11" s="14" t="s">
        <v>338</v>
      </c>
      <c r="F11" s="14" t="s">
        <v>339</v>
      </c>
      <c r="G11" s="14" t="s">
        <v>108</v>
      </c>
      <c r="H11" s="14" t="s">
        <v>24</v>
      </c>
      <c r="I11" s="14" t="s">
        <v>346</v>
      </c>
      <c r="J11" s="14" t="s">
        <v>349</v>
      </c>
      <c r="K11" s="14"/>
      <c r="L11" s="14"/>
      <c r="M11" s="14"/>
      <c r="N11" s="14"/>
      <c r="O11" s="14">
        <v>0</v>
      </c>
      <c r="P11" s="14"/>
      <c r="Q11" s="14" t="s">
        <v>140</v>
      </c>
      <c r="R11" s="14" t="s">
        <v>342</v>
      </c>
      <c r="S11" s="14" t="s">
        <v>350</v>
      </c>
      <c r="T11" s="14"/>
      <c r="U11" s="14" t="s">
        <v>351</v>
      </c>
      <c r="V11" s="14"/>
      <c r="W11" s="14">
        <v>4</v>
      </c>
      <c r="X11" s="14">
        <v>4</v>
      </c>
      <c r="Y11" s="14">
        <v>4</v>
      </c>
      <c r="Z11" s="14">
        <v>1</v>
      </c>
      <c r="AA11" s="14">
        <v>0</v>
      </c>
      <c r="AB11" s="43" t="s">
        <v>352</v>
      </c>
      <c r="AC11" s="14" t="s">
        <v>47</v>
      </c>
      <c r="AD11" s="14" t="s">
        <v>926</v>
      </c>
    </row>
    <row r="12" spans="1:30" s="38" customFormat="1" ht="51" x14ac:dyDescent="0.2">
      <c r="A12" s="18" t="s">
        <v>398</v>
      </c>
      <c r="B12" s="14" t="s">
        <v>105</v>
      </c>
      <c r="C12" s="14">
        <v>2009</v>
      </c>
      <c r="D12" s="14">
        <v>2006</v>
      </c>
      <c r="E12" s="14" t="s">
        <v>338</v>
      </c>
      <c r="F12" s="14" t="s">
        <v>339</v>
      </c>
      <c r="G12" s="14" t="s">
        <v>108</v>
      </c>
      <c r="H12" s="14" t="s">
        <v>24</v>
      </c>
      <c r="I12" s="14" t="s">
        <v>346</v>
      </c>
      <c r="J12" s="14" t="s">
        <v>347</v>
      </c>
      <c r="K12" s="14"/>
      <c r="L12" s="14"/>
      <c r="M12" s="14"/>
      <c r="N12" s="14"/>
      <c r="O12" s="14">
        <v>0</v>
      </c>
      <c r="P12" s="14"/>
      <c r="Q12" s="14" t="s">
        <v>140</v>
      </c>
      <c r="R12" s="14" t="s">
        <v>342</v>
      </c>
      <c r="S12" s="14" t="s">
        <v>343</v>
      </c>
      <c r="T12" s="14"/>
      <c r="U12" s="14" t="s">
        <v>344</v>
      </c>
      <c r="V12" s="14"/>
      <c r="W12" s="14">
        <v>4</v>
      </c>
      <c r="X12" s="14">
        <v>4</v>
      </c>
      <c r="Y12" s="14">
        <v>4</v>
      </c>
      <c r="Z12" s="14">
        <v>1</v>
      </c>
      <c r="AA12" s="14">
        <v>0</v>
      </c>
      <c r="AB12" s="43" t="s">
        <v>345</v>
      </c>
      <c r="AC12" s="14" t="s">
        <v>47</v>
      </c>
      <c r="AD12" s="14" t="s">
        <v>926</v>
      </c>
    </row>
    <row r="13" spans="1:30" s="38" customFormat="1" ht="63.75" x14ac:dyDescent="0.2">
      <c r="A13" s="18" t="s">
        <v>398</v>
      </c>
      <c r="B13" s="14" t="s">
        <v>105</v>
      </c>
      <c r="C13" s="14">
        <v>2017</v>
      </c>
      <c r="D13" s="14">
        <v>2009</v>
      </c>
      <c r="E13" s="14" t="s">
        <v>106</v>
      </c>
      <c r="F13" s="14" t="s">
        <v>118</v>
      </c>
      <c r="G13" s="14" t="s">
        <v>108</v>
      </c>
      <c r="H13" s="14" t="s">
        <v>24</v>
      </c>
      <c r="I13" s="14" t="s">
        <v>142</v>
      </c>
      <c r="J13" s="14" t="s">
        <v>110</v>
      </c>
      <c r="K13" s="14" t="s">
        <v>12</v>
      </c>
      <c r="L13" s="14" t="s">
        <v>111</v>
      </c>
      <c r="M13" s="14" t="s">
        <v>137</v>
      </c>
      <c r="N13" s="14" t="s">
        <v>143</v>
      </c>
      <c r="O13" s="14">
        <v>16</v>
      </c>
      <c r="P13" s="14" t="s">
        <v>139</v>
      </c>
      <c r="Q13" s="14" t="s">
        <v>140</v>
      </c>
      <c r="R13" s="14" t="s">
        <v>13</v>
      </c>
      <c r="S13" s="14" t="s">
        <v>21</v>
      </c>
      <c r="T13" s="14" t="s">
        <v>115</v>
      </c>
      <c r="U13" s="14" t="s">
        <v>141</v>
      </c>
      <c r="V13" s="14" t="s">
        <v>141</v>
      </c>
      <c r="W13" s="14">
        <v>4</v>
      </c>
      <c r="X13" s="14">
        <v>4</v>
      </c>
      <c r="Y13" s="14">
        <v>4</v>
      </c>
      <c r="Z13" s="14">
        <v>1</v>
      </c>
      <c r="AA13" s="14">
        <v>0</v>
      </c>
      <c r="AB13" s="14"/>
      <c r="AC13" s="14" t="s">
        <v>58</v>
      </c>
      <c r="AD13" s="14" t="s">
        <v>926</v>
      </c>
    </row>
    <row r="14" spans="1:30" s="38" customFormat="1" ht="63.75" x14ac:dyDescent="0.2">
      <c r="A14" s="18" t="s">
        <v>398</v>
      </c>
      <c r="B14" s="14" t="s">
        <v>105</v>
      </c>
      <c r="C14" s="14">
        <v>2017</v>
      </c>
      <c r="D14" s="14">
        <v>2009</v>
      </c>
      <c r="E14" s="14" t="s">
        <v>106</v>
      </c>
      <c r="F14" s="14" t="s">
        <v>118</v>
      </c>
      <c r="G14" s="14" t="s">
        <v>108</v>
      </c>
      <c r="H14" s="14" t="s">
        <v>24</v>
      </c>
      <c r="I14" s="14" t="s">
        <v>136</v>
      </c>
      <c r="J14" s="14" t="s">
        <v>110</v>
      </c>
      <c r="K14" s="14" t="s">
        <v>12</v>
      </c>
      <c r="L14" s="14" t="s">
        <v>111</v>
      </c>
      <c r="M14" s="14" t="s">
        <v>137</v>
      </c>
      <c r="N14" s="14" t="s">
        <v>138</v>
      </c>
      <c r="O14" s="14">
        <v>4</v>
      </c>
      <c r="P14" s="14" t="s">
        <v>139</v>
      </c>
      <c r="Q14" s="14" t="s">
        <v>140</v>
      </c>
      <c r="R14" s="14" t="s">
        <v>13</v>
      </c>
      <c r="S14" s="14" t="s">
        <v>21</v>
      </c>
      <c r="T14" s="14" t="s">
        <v>115</v>
      </c>
      <c r="U14" s="14" t="s">
        <v>141</v>
      </c>
      <c r="V14" s="14" t="s">
        <v>141</v>
      </c>
      <c r="W14" s="14">
        <v>1</v>
      </c>
      <c r="X14" s="14">
        <v>1</v>
      </c>
      <c r="Y14" s="14">
        <v>1</v>
      </c>
      <c r="Z14" s="14">
        <v>1</v>
      </c>
      <c r="AA14" s="14">
        <v>0</v>
      </c>
      <c r="AB14" s="14"/>
      <c r="AC14" s="14" t="s">
        <v>58</v>
      </c>
      <c r="AD14" s="14" t="s">
        <v>926</v>
      </c>
    </row>
    <row r="15" spans="1:30" s="38" customFormat="1" ht="51" x14ac:dyDescent="0.2">
      <c r="A15" s="18" t="s">
        <v>398</v>
      </c>
      <c r="B15" s="14" t="s">
        <v>105</v>
      </c>
      <c r="C15" s="14">
        <v>2012</v>
      </c>
      <c r="D15" s="14">
        <v>2011</v>
      </c>
      <c r="E15" s="14" t="s">
        <v>338</v>
      </c>
      <c r="F15" s="14" t="s">
        <v>339</v>
      </c>
      <c r="G15" s="14" t="s">
        <v>108</v>
      </c>
      <c r="H15" s="14" t="s">
        <v>24</v>
      </c>
      <c r="I15" s="14" t="s">
        <v>348</v>
      </c>
      <c r="J15" s="14" t="s">
        <v>349</v>
      </c>
      <c r="K15" s="14"/>
      <c r="L15" s="14"/>
      <c r="M15" s="14"/>
      <c r="N15" s="14"/>
      <c r="O15" s="14">
        <v>0</v>
      </c>
      <c r="P15" s="14"/>
      <c r="Q15" s="14" t="s">
        <v>140</v>
      </c>
      <c r="R15" s="14" t="s">
        <v>342</v>
      </c>
      <c r="S15" s="14" t="s">
        <v>350</v>
      </c>
      <c r="T15" s="14"/>
      <c r="U15" s="14" t="s">
        <v>351</v>
      </c>
      <c r="V15" s="14"/>
      <c r="W15" s="14">
        <v>4</v>
      </c>
      <c r="X15" s="14">
        <v>0</v>
      </c>
      <c r="Y15" s="14"/>
      <c r="Z15" s="14">
        <v>1</v>
      </c>
      <c r="AA15" s="14">
        <v>0</v>
      </c>
      <c r="AB15" s="43" t="s">
        <v>352</v>
      </c>
      <c r="AC15" s="14" t="s">
        <v>47</v>
      </c>
      <c r="AD15" s="14" t="s">
        <v>926</v>
      </c>
    </row>
    <row r="16" spans="1:30" s="38" customFormat="1" ht="51" x14ac:dyDescent="0.2">
      <c r="A16" s="18" t="s">
        <v>398</v>
      </c>
      <c r="B16" s="14" t="s">
        <v>105</v>
      </c>
      <c r="C16" s="14">
        <v>2009</v>
      </c>
      <c r="D16" s="14">
        <v>2006</v>
      </c>
      <c r="E16" s="14" t="s">
        <v>338</v>
      </c>
      <c r="F16" s="14" t="s">
        <v>339</v>
      </c>
      <c r="G16" s="14" t="s">
        <v>108</v>
      </c>
      <c r="H16" s="14" t="s">
        <v>24</v>
      </c>
      <c r="I16" s="14" t="s">
        <v>348</v>
      </c>
      <c r="J16" s="14" t="s">
        <v>347</v>
      </c>
      <c r="K16" s="14"/>
      <c r="L16" s="14"/>
      <c r="M16" s="14"/>
      <c r="N16" s="14"/>
      <c r="O16" s="14">
        <v>0</v>
      </c>
      <c r="P16" s="14"/>
      <c r="Q16" s="14" t="s">
        <v>140</v>
      </c>
      <c r="R16" s="14" t="s">
        <v>342</v>
      </c>
      <c r="S16" s="14" t="s">
        <v>343</v>
      </c>
      <c r="T16" s="14"/>
      <c r="U16" s="14" t="s">
        <v>344</v>
      </c>
      <c r="V16" s="14"/>
      <c r="W16" s="14">
        <v>4</v>
      </c>
      <c r="X16" s="14">
        <v>0</v>
      </c>
      <c r="Y16" s="14"/>
      <c r="Z16" s="14">
        <v>1</v>
      </c>
      <c r="AA16" s="14">
        <v>0</v>
      </c>
      <c r="AB16" s="43" t="s">
        <v>345</v>
      </c>
      <c r="AC16" s="14" t="s">
        <v>47</v>
      </c>
      <c r="AD16" s="14" t="s">
        <v>926</v>
      </c>
    </row>
    <row r="17" spans="1:30" s="38" customFormat="1" ht="63.75" x14ac:dyDescent="0.2">
      <c r="A17" s="18" t="s">
        <v>398</v>
      </c>
      <c r="B17" s="14" t="s">
        <v>105</v>
      </c>
      <c r="C17" s="14">
        <v>2009</v>
      </c>
      <c r="D17" s="14">
        <v>2006</v>
      </c>
      <c r="E17" s="14" t="s">
        <v>338</v>
      </c>
      <c r="F17" s="14" t="s">
        <v>339</v>
      </c>
      <c r="G17" s="14" t="s">
        <v>108</v>
      </c>
      <c r="H17" s="14" t="s">
        <v>24</v>
      </c>
      <c r="I17" s="14" t="s">
        <v>340</v>
      </c>
      <c r="J17" s="14" t="s">
        <v>341</v>
      </c>
      <c r="K17" s="14"/>
      <c r="L17" s="14"/>
      <c r="M17" s="14"/>
      <c r="N17" s="14"/>
      <c r="O17" s="14">
        <v>0</v>
      </c>
      <c r="P17" s="14"/>
      <c r="Q17" s="14" t="s">
        <v>140</v>
      </c>
      <c r="R17" s="14" t="s">
        <v>342</v>
      </c>
      <c r="S17" s="14" t="s">
        <v>343</v>
      </c>
      <c r="T17" s="14"/>
      <c r="U17" s="14" t="s">
        <v>344</v>
      </c>
      <c r="V17" s="14"/>
      <c r="W17" s="14">
        <v>4</v>
      </c>
      <c r="X17" s="14">
        <v>4</v>
      </c>
      <c r="Y17" s="14">
        <v>4</v>
      </c>
      <c r="Z17" s="14">
        <v>1</v>
      </c>
      <c r="AA17" s="14">
        <v>0</v>
      </c>
      <c r="AB17" s="43" t="s">
        <v>345</v>
      </c>
      <c r="AC17" s="14" t="s">
        <v>47</v>
      </c>
      <c r="AD17" s="14" t="s">
        <v>926</v>
      </c>
    </row>
    <row r="18" spans="1:30" s="38" customFormat="1" ht="63.75" x14ac:dyDescent="0.2">
      <c r="A18" s="18" t="s">
        <v>398</v>
      </c>
      <c r="B18" s="14" t="s">
        <v>105</v>
      </c>
      <c r="C18" s="14">
        <v>2017</v>
      </c>
      <c r="D18" s="14">
        <v>1980</v>
      </c>
      <c r="E18" s="14" t="s">
        <v>106</v>
      </c>
      <c r="F18" s="14" t="s">
        <v>118</v>
      </c>
      <c r="G18" s="14" t="s">
        <v>125</v>
      </c>
      <c r="H18" s="14" t="s">
        <v>55</v>
      </c>
      <c r="I18" s="14" t="s">
        <v>126</v>
      </c>
      <c r="J18" s="14" t="s">
        <v>110</v>
      </c>
      <c r="K18" s="14" t="s">
        <v>12</v>
      </c>
      <c r="L18" s="14" t="s">
        <v>111</v>
      </c>
      <c r="M18" s="14" t="s">
        <v>112</v>
      </c>
      <c r="N18" s="14" t="s">
        <v>113</v>
      </c>
      <c r="O18" s="14" t="s">
        <v>127</v>
      </c>
      <c r="P18" s="44">
        <v>0</v>
      </c>
      <c r="Q18" s="14" t="s">
        <v>114</v>
      </c>
      <c r="R18" s="14"/>
      <c r="S18" s="14" t="s">
        <v>21</v>
      </c>
      <c r="T18" s="14" t="s">
        <v>115</v>
      </c>
      <c r="U18" s="14" t="s">
        <v>116</v>
      </c>
      <c r="V18" s="14" t="s">
        <v>117</v>
      </c>
      <c r="W18" s="14">
        <v>0</v>
      </c>
      <c r="X18" s="14">
        <v>0</v>
      </c>
      <c r="Y18" s="14">
        <v>1</v>
      </c>
      <c r="Z18" s="14">
        <v>1</v>
      </c>
      <c r="AA18" s="14">
        <v>0</v>
      </c>
      <c r="AB18" s="14"/>
      <c r="AC18" s="14" t="s">
        <v>58</v>
      </c>
      <c r="AD18" s="14" t="s">
        <v>926</v>
      </c>
    </row>
    <row r="19" spans="1:30" ht="63.75" x14ac:dyDescent="0.2">
      <c r="A19" s="18" t="s">
        <v>397</v>
      </c>
      <c r="B19" s="14" t="s">
        <v>105</v>
      </c>
      <c r="C19" s="14">
        <v>2017</v>
      </c>
      <c r="D19" s="14">
        <v>1980</v>
      </c>
      <c r="E19" s="14" t="s">
        <v>106</v>
      </c>
      <c r="F19" s="14" t="s">
        <v>118</v>
      </c>
      <c r="G19" s="14" t="s">
        <v>130</v>
      </c>
      <c r="H19" s="14" t="s">
        <v>55</v>
      </c>
      <c r="I19" s="14" t="s">
        <v>131</v>
      </c>
      <c r="J19" s="14" t="s">
        <v>110</v>
      </c>
      <c r="K19" s="14" t="s">
        <v>12</v>
      </c>
      <c r="L19" s="14" t="s">
        <v>111</v>
      </c>
      <c r="M19" s="14" t="s">
        <v>112</v>
      </c>
      <c r="N19" s="14" t="s">
        <v>113</v>
      </c>
      <c r="O19" s="14">
        <v>2</v>
      </c>
      <c r="P19" s="44">
        <v>0.125</v>
      </c>
      <c r="Q19" s="14" t="s">
        <v>114</v>
      </c>
      <c r="R19" s="14"/>
      <c r="S19" s="14" t="s">
        <v>21</v>
      </c>
      <c r="T19" s="14" t="s">
        <v>115</v>
      </c>
      <c r="U19" s="14" t="s">
        <v>116</v>
      </c>
      <c r="V19" s="14" t="s">
        <v>117</v>
      </c>
      <c r="W19" s="14">
        <v>0</v>
      </c>
      <c r="X19" s="14">
        <v>0</v>
      </c>
      <c r="Y19" s="14">
        <v>1</v>
      </c>
      <c r="Z19" s="14">
        <v>1</v>
      </c>
      <c r="AA19" s="14">
        <v>0</v>
      </c>
      <c r="AB19" s="14"/>
      <c r="AC19" s="14" t="s">
        <v>58</v>
      </c>
      <c r="AD19" s="14" t="s">
        <v>926</v>
      </c>
    </row>
    <row r="20" spans="1:30" ht="63.75" x14ac:dyDescent="0.2">
      <c r="A20" s="18" t="s">
        <v>397</v>
      </c>
      <c r="B20" s="14" t="s">
        <v>105</v>
      </c>
      <c r="C20" s="14">
        <v>2017</v>
      </c>
      <c r="D20" s="14">
        <v>1995</v>
      </c>
      <c r="E20" s="14" t="s">
        <v>106</v>
      </c>
      <c r="F20" s="14" t="s">
        <v>118</v>
      </c>
      <c r="G20" s="14" t="s">
        <v>130</v>
      </c>
      <c r="H20" s="14" t="s">
        <v>55</v>
      </c>
      <c r="I20" s="14" t="s">
        <v>132</v>
      </c>
      <c r="J20" s="14" t="s">
        <v>110</v>
      </c>
      <c r="K20" s="14" t="s">
        <v>12</v>
      </c>
      <c r="L20" s="14" t="s">
        <v>111</v>
      </c>
      <c r="M20" s="14" t="s">
        <v>112</v>
      </c>
      <c r="N20" s="14" t="s">
        <v>113</v>
      </c>
      <c r="O20" s="14" t="s">
        <v>127</v>
      </c>
      <c r="P20" s="44">
        <v>0</v>
      </c>
      <c r="Q20" s="14" t="s">
        <v>114</v>
      </c>
      <c r="R20" s="14"/>
      <c r="S20" s="14" t="s">
        <v>21</v>
      </c>
      <c r="T20" s="14" t="s">
        <v>115</v>
      </c>
      <c r="U20" s="14" t="s">
        <v>116</v>
      </c>
      <c r="V20" s="14" t="s">
        <v>117</v>
      </c>
      <c r="W20" s="14">
        <v>0</v>
      </c>
      <c r="X20" s="14">
        <v>0</v>
      </c>
      <c r="Y20" s="14">
        <v>1</v>
      </c>
      <c r="Z20" s="14">
        <v>1</v>
      </c>
      <c r="AA20" s="14">
        <v>0</v>
      </c>
      <c r="AB20" s="14"/>
      <c r="AC20" s="14" t="s">
        <v>58</v>
      </c>
      <c r="AD20" s="14" t="s">
        <v>926</v>
      </c>
    </row>
    <row r="21" spans="1:30" ht="63.75" x14ac:dyDescent="0.2">
      <c r="A21" s="18" t="s">
        <v>397</v>
      </c>
      <c r="B21" s="14" t="s">
        <v>105</v>
      </c>
      <c r="C21" s="14">
        <v>2017</v>
      </c>
      <c r="D21" s="14">
        <v>1995</v>
      </c>
      <c r="E21" s="14" t="s">
        <v>106</v>
      </c>
      <c r="F21" s="14" t="s">
        <v>118</v>
      </c>
      <c r="G21" s="14" t="s">
        <v>128</v>
      </c>
      <c r="H21" s="14" t="s">
        <v>55</v>
      </c>
      <c r="I21" s="14" t="s">
        <v>129</v>
      </c>
      <c r="J21" s="14" t="s">
        <v>110</v>
      </c>
      <c r="K21" s="14" t="s">
        <v>12</v>
      </c>
      <c r="L21" s="14" t="s">
        <v>111</v>
      </c>
      <c r="M21" s="14" t="s">
        <v>112</v>
      </c>
      <c r="N21" s="14" t="s">
        <v>113</v>
      </c>
      <c r="O21" s="14">
        <v>4</v>
      </c>
      <c r="P21" s="44">
        <v>0.17399999999999999</v>
      </c>
      <c r="Q21" s="14" t="s">
        <v>114</v>
      </c>
      <c r="R21" s="14"/>
      <c r="S21" s="14" t="s">
        <v>21</v>
      </c>
      <c r="T21" s="14" t="s">
        <v>115</v>
      </c>
      <c r="U21" s="14" t="s">
        <v>116</v>
      </c>
      <c r="V21" s="14" t="s">
        <v>117</v>
      </c>
      <c r="W21" s="14">
        <v>1</v>
      </c>
      <c r="X21" s="14">
        <v>2</v>
      </c>
      <c r="Y21" s="14">
        <v>1</v>
      </c>
      <c r="Z21" s="14">
        <v>1</v>
      </c>
      <c r="AA21" s="14">
        <v>0</v>
      </c>
      <c r="AB21" s="14"/>
      <c r="AC21" s="14" t="s">
        <v>58</v>
      </c>
      <c r="AD21" s="14" t="s">
        <v>926</v>
      </c>
    </row>
    <row r="22" spans="1:30" ht="63.75" x14ac:dyDescent="0.2">
      <c r="A22" s="18" t="s">
        <v>397</v>
      </c>
      <c r="B22" s="14" t="s">
        <v>105</v>
      </c>
      <c r="C22" s="14">
        <v>2017</v>
      </c>
      <c r="D22" s="14">
        <v>1998</v>
      </c>
      <c r="E22" s="14" t="s">
        <v>106</v>
      </c>
      <c r="F22" s="14" t="s">
        <v>118</v>
      </c>
      <c r="G22" s="14" t="s">
        <v>133</v>
      </c>
      <c r="H22" s="14" t="s">
        <v>55</v>
      </c>
      <c r="I22" s="14" t="s">
        <v>134</v>
      </c>
      <c r="J22" s="14" t="s">
        <v>110</v>
      </c>
      <c r="K22" s="14" t="s">
        <v>12</v>
      </c>
      <c r="L22" s="14" t="s">
        <v>111</v>
      </c>
      <c r="M22" s="14" t="s">
        <v>112</v>
      </c>
      <c r="N22" s="14" t="s">
        <v>113</v>
      </c>
      <c r="O22" s="14">
        <v>1</v>
      </c>
      <c r="P22" s="44">
        <v>0.33</v>
      </c>
      <c r="Q22" s="14" t="s">
        <v>114</v>
      </c>
      <c r="R22" s="14"/>
      <c r="S22" s="14" t="s">
        <v>21</v>
      </c>
      <c r="T22" s="14" t="s">
        <v>115</v>
      </c>
      <c r="U22" s="14" t="s">
        <v>116</v>
      </c>
      <c r="V22" s="14" t="s">
        <v>117</v>
      </c>
      <c r="W22" s="14">
        <v>0</v>
      </c>
      <c r="X22" s="14">
        <v>1</v>
      </c>
      <c r="Y22" s="14">
        <v>1</v>
      </c>
      <c r="Z22" s="14">
        <v>1</v>
      </c>
      <c r="AA22" s="14">
        <v>0</v>
      </c>
      <c r="AB22" s="14"/>
      <c r="AC22" s="14" t="s">
        <v>58</v>
      </c>
      <c r="AD22" s="14" t="s">
        <v>926</v>
      </c>
    </row>
    <row r="23" spans="1:30" ht="63.75" x14ac:dyDescent="0.2">
      <c r="A23" s="18" t="s">
        <v>397</v>
      </c>
      <c r="B23" s="14" t="s">
        <v>105</v>
      </c>
      <c r="C23" s="14">
        <v>2017</v>
      </c>
      <c r="D23" s="14">
        <v>1998</v>
      </c>
      <c r="E23" s="14" t="s">
        <v>106</v>
      </c>
      <c r="F23" s="14" t="s">
        <v>118</v>
      </c>
      <c r="G23" s="14" t="s">
        <v>133</v>
      </c>
      <c r="H23" s="14" t="s">
        <v>55</v>
      </c>
      <c r="I23" s="14" t="s">
        <v>135</v>
      </c>
      <c r="J23" s="14" t="s">
        <v>110</v>
      </c>
      <c r="K23" s="14" t="s">
        <v>12</v>
      </c>
      <c r="L23" s="14" t="s">
        <v>111</v>
      </c>
      <c r="M23" s="14" t="s">
        <v>112</v>
      </c>
      <c r="N23" s="14" t="s">
        <v>113</v>
      </c>
      <c r="O23" s="14">
        <v>1</v>
      </c>
      <c r="P23" s="44">
        <v>0.33</v>
      </c>
      <c r="Q23" s="14" t="s">
        <v>114</v>
      </c>
      <c r="R23" s="14"/>
      <c r="S23" s="14" t="s">
        <v>21</v>
      </c>
      <c r="T23" s="14" t="s">
        <v>115</v>
      </c>
      <c r="U23" s="14" t="s">
        <v>116</v>
      </c>
      <c r="V23" s="14" t="s">
        <v>117</v>
      </c>
      <c r="W23" s="14">
        <v>1</v>
      </c>
      <c r="X23" s="14">
        <v>2</v>
      </c>
      <c r="Y23" s="14">
        <v>1</v>
      </c>
      <c r="Z23" s="14">
        <v>1</v>
      </c>
      <c r="AA23" s="14">
        <v>0</v>
      </c>
      <c r="AB23" s="14"/>
      <c r="AC23" s="14" t="s">
        <v>58</v>
      </c>
      <c r="AD23" s="14" t="s">
        <v>926</v>
      </c>
    </row>
    <row r="24" spans="1:30" ht="63.75" x14ac:dyDescent="0.2">
      <c r="A24" s="18" t="s">
        <v>397</v>
      </c>
      <c r="B24" s="14" t="s">
        <v>105</v>
      </c>
      <c r="C24" s="14">
        <v>2017</v>
      </c>
      <c r="D24" s="14">
        <v>2009</v>
      </c>
      <c r="E24" s="14" t="s">
        <v>106</v>
      </c>
      <c r="F24" s="14" t="s">
        <v>107</v>
      </c>
      <c r="G24" s="14" t="s">
        <v>108</v>
      </c>
      <c r="H24" s="14" t="s">
        <v>11</v>
      </c>
      <c r="I24" s="14" t="s">
        <v>109</v>
      </c>
      <c r="J24" s="14" t="s">
        <v>110</v>
      </c>
      <c r="K24" s="14" t="s">
        <v>12</v>
      </c>
      <c r="L24" s="14" t="s">
        <v>111</v>
      </c>
      <c r="M24" s="14" t="s">
        <v>112</v>
      </c>
      <c r="N24" s="14" t="s">
        <v>113</v>
      </c>
      <c r="O24" s="14">
        <v>7</v>
      </c>
      <c r="P24" s="44">
        <v>1E-3</v>
      </c>
      <c r="Q24" s="14" t="s">
        <v>114</v>
      </c>
      <c r="R24" s="14"/>
      <c r="S24" s="14" t="s">
        <v>21</v>
      </c>
      <c r="T24" s="14" t="s">
        <v>115</v>
      </c>
      <c r="U24" s="14" t="s">
        <v>116</v>
      </c>
      <c r="V24" s="14" t="s">
        <v>117</v>
      </c>
      <c r="W24" s="14">
        <v>1</v>
      </c>
      <c r="X24" s="14">
        <v>0</v>
      </c>
      <c r="Y24" s="14">
        <v>2</v>
      </c>
      <c r="Z24" s="14">
        <v>1</v>
      </c>
      <c r="AA24" s="14">
        <v>0</v>
      </c>
      <c r="AB24" s="14"/>
      <c r="AC24" s="14" t="s">
        <v>58</v>
      </c>
      <c r="AD24" s="14" t="s">
        <v>926</v>
      </c>
    </row>
    <row r="25" spans="1:30" ht="63.75" x14ac:dyDescent="0.2">
      <c r="A25" s="18" t="s">
        <v>397</v>
      </c>
      <c r="B25" s="14" t="s">
        <v>105</v>
      </c>
      <c r="C25" s="14">
        <v>2017</v>
      </c>
      <c r="D25" s="14">
        <v>1998</v>
      </c>
      <c r="E25" s="14" t="s">
        <v>106</v>
      </c>
      <c r="F25" s="14" t="s">
        <v>107</v>
      </c>
      <c r="G25" s="14">
        <v>4</v>
      </c>
      <c r="H25" s="14" t="s">
        <v>11</v>
      </c>
      <c r="I25" s="14" t="s">
        <v>123</v>
      </c>
      <c r="J25" s="14" t="s">
        <v>110</v>
      </c>
      <c r="K25" s="14" t="s">
        <v>12</v>
      </c>
      <c r="L25" s="14" t="s">
        <v>111</v>
      </c>
      <c r="M25" s="14" t="s">
        <v>112</v>
      </c>
      <c r="N25" s="14" t="s">
        <v>113</v>
      </c>
      <c r="O25" s="14">
        <v>4</v>
      </c>
      <c r="P25" s="44">
        <v>0.01</v>
      </c>
      <c r="Q25" s="14" t="s">
        <v>13</v>
      </c>
      <c r="R25" s="14"/>
      <c r="S25" s="14" t="s">
        <v>21</v>
      </c>
      <c r="T25" s="14" t="s">
        <v>115</v>
      </c>
      <c r="U25" s="14" t="s">
        <v>116</v>
      </c>
      <c r="V25" s="14" t="s">
        <v>117</v>
      </c>
      <c r="W25" s="14">
        <v>1</v>
      </c>
      <c r="X25" s="14">
        <v>0</v>
      </c>
      <c r="Y25" s="14">
        <v>1</v>
      </c>
      <c r="Z25" s="14">
        <v>1</v>
      </c>
      <c r="AA25" s="14">
        <v>0</v>
      </c>
      <c r="AB25" s="14"/>
      <c r="AC25" s="14" t="s">
        <v>58</v>
      </c>
      <c r="AD25" s="14" t="s">
        <v>926</v>
      </c>
    </row>
    <row r="26" spans="1:30" ht="63.75" x14ac:dyDescent="0.2">
      <c r="A26" s="18" t="s">
        <v>397</v>
      </c>
      <c r="B26" s="14" t="s">
        <v>105</v>
      </c>
      <c r="C26" s="14">
        <v>2017</v>
      </c>
      <c r="D26" s="14">
        <v>1998</v>
      </c>
      <c r="E26" s="14" t="s">
        <v>106</v>
      </c>
      <c r="F26" s="14" t="s">
        <v>107</v>
      </c>
      <c r="G26" s="14">
        <v>4</v>
      </c>
      <c r="H26" s="14" t="s">
        <v>11</v>
      </c>
      <c r="I26" s="14" t="s">
        <v>124</v>
      </c>
      <c r="J26" s="14" t="s">
        <v>110</v>
      </c>
      <c r="K26" s="14" t="s">
        <v>12</v>
      </c>
      <c r="L26" s="14" t="s">
        <v>111</v>
      </c>
      <c r="M26" s="14" t="s">
        <v>112</v>
      </c>
      <c r="N26" s="14" t="s">
        <v>113</v>
      </c>
      <c r="O26" s="14">
        <v>1</v>
      </c>
      <c r="P26" s="44">
        <v>3.4000000000000002E-2</v>
      </c>
      <c r="Q26" s="14" t="s">
        <v>13</v>
      </c>
      <c r="R26" s="14"/>
      <c r="S26" s="14" t="s">
        <v>21</v>
      </c>
      <c r="T26" s="14" t="s">
        <v>115</v>
      </c>
      <c r="U26" s="14" t="s">
        <v>116</v>
      </c>
      <c r="V26" s="14" t="s">
        <v>117</v>
      </c>
      <c r="W26" s="14">
        <v>1</v>
      </c>
      <c r="X26" s="14">
        <v>0</v>
      </c>
      <c r="Y26" s="14">
        <v>1</v>
      </c>
      <c r="Z26" s="14">
        <v>1</v>
      </c>
      <c r="AA26" s="14">
        <v>0</v>
      </c>
      <c r="AB26" s="14"/>
      <c r="AC26" s="14" t="s">
        <v>58</v>
      </c>
      <c r="AD26" s="14" t="s">
        <v>926</v>
      </c>
    </row>
    <row r="27" spans="1:30" ht="63.75" x14ac:dyDescent="0.2">
      <c r="A27" s="18" t="s">
        <v>397</v>
      </c>
      <c r="B27" s="14" t="s">
        <v>105</v>
      </c>
      <c r="C27" s="14">
        <v>2017</v>
      </c>
      <c r="D27" s="14">
        <v>1995</v>
      </c>
      <c r="E27" s="14" t="s">
        <v>106</v>
      </c>
      <c r="F27" s="14" t="s">
        <v>107</v>
      </c>
      <c r="G27" s="14" t="s">
        <v>121</v>
      </c>
      <c r="H27" s="14" t="s">
        <v>11</v>
      </c>
      <c r="I27" s="14" t="s">
        <v>122</v>
      </c>
      <c r="J27" s="14" t="s">
        <v>110</v>
      </c>
      <c r="K27" s="14" t="s">
        <v>12</v>
      </c>
      <c r="L27" s="14" t="s">
        <v>111</v>
      </c>
      <c r="M27" s="14" t="s">
        <v>112</v>
      </c>
      <c r="N27" s="14" t="s">
        <v>113</v>
      </c>
      <c r="O27" s="14">
        <v>5</v>
      </c>
      <c r="P27" s="44">
        <v>1.9E-2</v>
      </c>
      <c r="Q27" s="14" t="s">
        <v>13</v>
      </c>
      <c r="R27" s="14"/>
      <c r="S27" s="14" t="s">
        <v>21</v>
      </c>
      <c r="T27" s="14" t="s">
        <v>115</v>
      </c>
      <c r="U27" s="14" t="s">
        <v>116</v>
      </c>
      <c r="V27" s="14" t="s">
        <v>117</v>
      </c>
      <c r="W27" s="14">
        <v>1</v>
      </c>
      <c r="X27" s="14">
        <v>0</v>
      </c>
      <c r="Y27" s="14">
        <v>1</v>
      </c>
      <c r="Z27" s="14">
        <v>1</v>
      </c>
      <c r="AA27" s="14">
        <v>0</v>
      </c>
      <c r="AB27" s="14"/>
      <c r="AC27" s="14" t="s">
        <v>58</v>
      </c>
      <c r="AD27" s="14" t="s">
        <v>926</v>
      </c>
    </row>
    <row r="28" spans="1:30" ht="63.75" x14ac:dyDescent="0.2">
      <c r="A28" s="18" t="s">
        <v>397</v>
      </c>
      <c r="B28" s="14" t="s">
        <v>105</v>
      </c>
      <c r="C28" s="14">
        <v>2017</v>
      </c>
      <c r="D28" s="14">
        <v>1995</v>
      </c>
      <c r="E28" s="14" t="s">
        <v>106</v>
      </c>
      <c r="F28" s="14" t="s">
        <v>118</v>
      </c>
      <c r="G28" s="14" t="s">
        <v>119</v>
      </c>
      <c r="H28" s="14" t="s">
        <v>11</v>
      </c>
      <c r="I28" s="14" t="s">
        <v>120</v>
      </c>
      <c r="J28" s="14" t="s">
        <v>110</v>
      </c>
      <c r="K28" s="14" t="s">
        <v>12</v>
      </c>
      <c r="L28" s="14" t="s">
        <v>111</v>
      </c>
      <c r="M28" s="14" t="s">
        <v>112</v>
      </c>
      <c r="N28" s="14" t="s">
        <v>113</v>
      </c>
      <c r="O28" s="14">
        <v>5</v>
      </c>
      <c r="P28" s="44">
        <v>0.12</v>
      </c>
      <c r="Q28" s="14" t="s">
        <v>13</v>
      </c>
      <c r="R28" s="14"/>
      <c r="S28" s="14" t="s">
        <v>21</v>
      </c>
      <c r="T28" s="14" t="s">
        <v>115</v>
      </c>
      <c r="U28" s="14" t="s">
        <v>116</v>
      </c>
      <c r="V28" s="14" t="s">
        <v>117</v>
      </c>
      <c r="W28" s="14">
        <v>1</v>
      </c>
      <c r="X28" s="14">
        <v>2</v>
      </c>
      <c r="Y28" s="14">
        <v>1</v>
      </c>
      <c r="Z28" s="14">
        <v>1</v>
      </c>
      <c r="AA28" s="14">
        <v>0</v>
      </c>
      <c r="AB28" s="14"/>
      <c r="AC28" s="14" t="s">
        <v>58</v>
      </c>
      <c r="AD28" s="14" t="s">
        <v>926</v>
      </c>
    </row>
    <row r="29" spans="1:30" s="38" customFormat="1" ht="76.5" x14ac:dyDescent="0.2">
      <c r="A29" s="18" t="s">
        <v>398</v>
      </c>
      <c r="B29" s="14" t="s">
        <v>214</v>
      </c>
      <c r="C29" s="14">
        <v>2017</v>
      </c>
      <c r="D29" s="14">
        <v>2002</v>
      </c>
      <c r="E29" s="14" t="s">
        <v>106</v>
      </c>
      <c r="F29" s="14" t="s">
        <v>215</v>
      </c>
      <c r="G29" s="14" t="s">
        <v>216</v>
      </c>
      <c r="H29" s="14" t="s">
        <v>217</v>
      </c>
      <c r="I29" s="14" t="s">
        <v>218</v>
      </c>
      <c r="J29" s="14" t="s">
        <v>219</v>
      </c>
      <c r="K29" s="14" t="s">
        <v>12</v>
      </c>
      <c r="L29" s="14" t="s">
        <v>181</v>
      </c>
      <c r="M29" s="14" t="s">
        <v>182</v>
      </c>
      <c r="N29" s="14" t="s">
        <v>220</v>
      </c>
      <c r="O29" s="14" t="s">
        <v>221</v>
      </c>
      <c r="P29" s="14" t="s">
        <v>222</v>
      </c>
      <c r="Q29" s="14" t="s">
        <v>13</v>
      </c>
      <c r="R29" s="14" t="s">
        <v>223</v>
      </c>
      <c r="S29" s="14" t="s">
        <v>224</v>
      </c>
      <c r="T29" s="14" t="s">
        <v>225</v>
      </c>
      <c r="U29" s="14" t="s">
        <v>226</v>
      </c>
      <c r="V29" s="14" t="s">
        <v>226</v>
      </c>
      <c r="W29" s="14">
        <v>0</v>
      </c>
      <c r="X29" s="14">
        <v>0</v>
      </c>
      <c r="Y29" s="14">
        <v>2</v>
      </c>
      <c r="Z29" s="14">
        <v>2</v>
      </c>
      <c r="AA29" s="14">
        <v>1</v>
      </c>
      <c r="AB29" s="14"/>
      <c r="AC29" s="14" t="s">
        <v>227</v>
      </c>
      <c r="AD29" s="14" t="s">
        <v>926</v>
      </c>
    </row>
    <row r="30" spans="1:30" s="38" customFormat="1" ht="63.75" x14ac:dyDescent="0.2">
      <c r="A30" s="18" t="s">
        <v>398</v>
      </c>
      <c r="B30" s="14" t="s">
        <v>214</v>
      </c>
      <c r="C30" s="14">
        <v>2017</v>
      </c>
      <c r="D30" s="14">
        <v>2002</v>
      </c>
      <c r="E30" s="14" t="s">
        <v>106</v>
      </c>
      <c r="F30" s="14" t="s">
        <v>215</v>
      </c>
      <c r="G30" s="14" t="s">
        <v>216</v>
      </c>
      <c r="H30" s="14" t="s">
        <v>217</v>
      </c>
      <c r="I30" s="14" t="s">
        <v>228</v>
      </c>
      <c r="J30" s="14" t="s">
        <v>229</v>
      </c>
      <c r="K30" s="14" t="s">
        <v>12</v>
      </c>
      <c r="L30" s="14" t="s">
        <v>181</v>
      </c>
      <c r="M30" s="14" t="s">
        <v>182</v>
      </c>
      <c r="N30" s="14" t="s">
        <v>220</v>
      </c>
      <c r="O30" s="14" t="s">
        <v>221</v>
      </c>
      <c r="P30" s="14" t="s">
        <v>222</v>
      </c>
      <c r="Q30" s="14" t="s">
        <v>13</v>
      </c>
      <c r="R30" s="14" t="s">
        <v>223</v>
      </c>
      <c r="S30" s="14" t="s">
        <v>230</v>
      </c>
      <c r="T30" s="14" t="s">
        <v>231</v>
      </c>
      <c r="U30" s="14" t="s">
        <v>226</v>
      </c>
      <c r="V30" s="14" t="s">
        <v>226</v>
      </c>
      <c r="W30" s="14">
        <v>0</v>
      </c>
      <c r="X30" s="14">
        <v>0</v>
      </c>
      <c r="Y30" s="14">
        <v>0</v>
      </c>
      <c r="Z30" s="14">
        <v>0</v>
      </c>
      <c r="AA30" s="14">
        <v>0</v>
      </c>
      <c r="AB30" s="14"/>
      <c r="AC30" s="14" t="s">
        <v>227</v>
      </c>
      <c r="AD30" s="14" t="s">
        <v>926</v>
      </c>
    </row>
    <row r="31" spans="1:30" ht="63.75" x14ac:dyDescent="0.2">
      <c r="A31" s="18" t="s">
        <v>398</v>
      </c>
      <c r="B31" s="14" t="s">
        <v>214</v>
      </c>
      <c r="C31" s="14">
        <v>2017</v>
      </c>
      <c r="D31" s="14">
        <v>2002</v>
      </c>
      <c r="E31" s="14" t="s">
        <v>106</v>
      </c>
      <c r="F31" s="14" t="s">
        <v>215</v>
      </c>
      <c r="G31" s="14" t="s">
        <v>216</v>
      </c>
      <c r="H31" s="14" t="s">
        <v>217</v>
      </c>
      <c r="I31" s="14" t="s">
        <v>236</v>
      </c>
      <c r="J31" s="14" t="s">
        <v>237</v>
      </c>
      <c r="K31" s="14" t="s">
        <v>12</v>
      </c>
      <c r="L31" s="14" t="s">
        <v>181</v>
      </c>
      <c r="M31" s="14" t="s">
        <v>182</v>
      </c>
      <c r="N31" s="14" t="s">
        <v>235</v>
      </c>
      <c r="O31" s="14" t="s">
        <v>221</v>
      </c>
      <c r="P31" s="14" t="s">
        <v>222</v>
      </c>
      <c r="Q31" s="14" t="s">
        <v>13</v>
      </c>
      <c r="R31" s="14" t="s">
        <v>223</v>
      </c>
      <c r="S31" s="14" t="s">
        <v>230</v>
      </c>
      <c r="T31" s="14" t="s">
        <v>231</v>
      </c>
      <c r="U31" s="14" t="s">
        <v>226</v>
      </c>
      <c r="V31" s="14" t="s">
        <v>226</v>
      </c>
      <c r="W31" s="14">
        <v>1</v>
      </c>
      <c r="X31" s="14">
        <v>1</v>
      </c>
      <c r="Y31" s="14">
        <v>2</v>
      </c>
      <c r="Z31" s="14">
        <v>2</v>
      </c>
      <c r="AA31" s="14">
        <v>1</v>
      </c>
      <c r="AB31" s="14"/>
      <c r="AC31" s="14" t="s">
        <v>227</v>
      </c>
      <c r="AD31" s="14" t="s">
        <v>926</v>
      </c>
    </row>
    <row r="32" spans="1:30" ht="63.75" x14ac:dyDescent="0.2">
      <c r="A32" s="18" t="s">
        <v>398</v>
      </c>
      <c r="B32" s="14" t="s">
        <v>214</v>
      </c>
      <c r="C32" s="14">
        <v>2017</v>
      </c>
      <c r="D32" s="14">
        <v>2002</v>
      </c>
      <c r="E32" s="14" t="s">
        <v>106</v>
      </c>
      <c r="F32" s="14" t="s">
        <v>215</v>
      </c>
      <c r="G32" s="14" t="s">
        <v>216</v>
      </c>
      <c r="H32" s="14" t="s">
        <v>217</v>
      </c>
      <c r="I32" s="14" t="s">
        <v>238</v>
      </c>
      <c r="J32" s="14" t="s">
        <v>239</v>
      </c>
      <c r="K32" s="14" t="s">
        <v>12</v>
      </c>
      <c r="L32" s="14" t="s">
        <v>181</v>
      </c>
      <c r="M32" s="14" t="s">
        <v>182</v>
      </c>
      <c r="N32" s="14" t="s">
        <v>235</v>
      </c>
      <c r="O32" s="14" t="s">
        <v>221</v>
      </c>
      <c r="P32" s="14" t="s">
        <v>222</v>
      </c>
      <c r="Q32" s="14" t="s">
        <v>13</v>
      </c>
      <c r="R32" s="14" t="s">
        <v>223</v>
      </c>
      <c r="S32" s="14" t="s">
        <v>230</v>
      </c>
      <c r="T32" s="14" t="s">
        <v>231</v>
      </c>
      <c r="U32" s="14" t="s">
        <v>226</v>
      </c>
      <c r="V32" s="14" t="s">
        <v>226</v>
      </c>
      <c r="W32" s="14">
        <v>1</v>
      </c>
      <c r="X32" s="14">
        <v>1</v>
      </c>
      <c r="Y32" s="14">
        <v>2</v>
      </c>
      <c r="Z32" s="14">
        <v>2</v>
      </c>
      <c r="AA32" s="14">
        <v>1</v>
      </c>
      <c r="AB32" s="14"/>
      <c r="AC32" s="14" t="s">
        <v>227</v>
      </c>
      <c r="AD32" s="14" t="s">
        <v>926</v>
      </c>
    </row>
    <row r="33" spans="1:30" ht="63.75" x14ac:dyDescent="0.2">
      <c r="A33" s="18" t="s">
        <v>398</v>
      </c>
      <c r="B33" s="14" t="s">
        <v>214</v>
      </c>
      <c r="C33" s="14">
        <v>2017</v>
      </c>
      <c r="D33" s="14">
        <v>2002</v>
      </c>
      <c r="E33" s="14" t="s">
        <v>106</v>
      </c>
      <c r="F33" s="14" t="s">
        <v>215</v>
      </c>
      <c r="G33" s="14" t="s">
        <v>244</v>
      </c>
      <c r="H33" s="14" t="s">
        <v>217</v>
      </c>
      <c r="I33" s="14" t="s">
        <v>245</v>
      </c>
      <c r="J33" s="14" t="s">
        <v>246</v>
      </c>
      <c r="K33" s="14" t="s">
        <v>12</v>
      </c>
      <c r="L33" s="14" t="s">
        <v>181</v>
      </c>
      <c r="M33" s="14" t="s">
        <v>182</v>
      </c>
      <c r="N33" s="14" t="s">
        <v>247</v>
      </c>
      <c r="O33" s="14" t="s">
        <v>221</v>
      </c>
      <c r="P33" s="14" t="s">
        <v>222</v>
      </c>
      <c r="Q33" s="14" t="s">
        <v>13</v>
      </c>
      <c r="R33" s="14" t="s">
        <v>223</v>
      </c>
      <c r="S33" s="14" t="s">
        <v>230</v>
      </c>
      <c r="T33" s="14" t="s">
        <v>231</v>
      </c>
      <c r="U33" s="14" t="s">
        <v>226</v>
      </c>
      <c r="V33" s="14" t="s">
        <v>226</v>
      </c>
      <c r="W33" s="14">
        <v>0</v>
      </c>
      <c r="X33" s="14">
        <v>0</v>
      </c>
      <c r="Y33" s="14">
        <v>1</v>
      </c>
      <c r="Z33" s="14">
        <v>1</v>
      </c>
      <c r="AA33" s="14">
        <v>0</v>
      </c>
      <c r="AB33" s="14"/>
      <c r="AC33" s="14" t="s">
        <v>227</v>
      </c>
      <c r="AD33" s="14" t="s">
        <v>926</v>
      </c>
    </row>
    <row r="34" spans="1:30" ht="63.75" x14ac:dyDescent="0.2">
      <c r="A34" s="18" t="s">
        <v>398</v>
      </c>
      <c r="B34" s="14" t="s">
        <v>214</v>
      </c>
      <c r="C34" s="14">
        <v>2017</v>
      </c>
      <c r="D34" s="14">
        <v>2002</v>
      </c>
      <c r="E34" s="14" t="s">
        <v>106</v>
      </c>
      <c r="F34" s="14" t="s">
        <v>215</v>
      </c>
      <c r="G34" s="14" t="s">
        <v>216</v>
      </c>
      <c r="H34" s="14" t="s">
        <v>217</v>
      </c>
      <c r="I34" s="14" t="s">
        <v>240</v>
      </c>
      <c r="J34" s="14" t="s">
        <v>241</v>
      </c>
      <c r="K34" s="14" t="s">
        <v>12</v>
      </c>
      <c r="L34" s="14" t="s">
        <v>181</v>
      </c>
      <c r="M34" s="14" t="s">
        <v>182</v>
      </c>
      <c r="N34" s="14" t="s">
        <v>235</v>
      </c>
      <c r="O34" s="14" t="s">
        <v>221</v>
      </c>
      <c r="P34" s="14" t="s">
        <v>222</v>
      </c>
      <c r="Q34" s="14" t="s">
        <v>13</v>
      </c>
      <c r="R34" s="14" t="s">
        <v>223</v>
      </c>
      <c r="S34" s="14" t="s">
        <v>230</v>
      </c>
      <c r="T34" s="14" t="s">
        <v>231</v>
      </c>
      <c r="U34" s="14" t="s">
        <v>226</v>
      </c>
      <c r="V34" s="14" t="s">
        <v>226</v>
      </c>
      <c r="W34" s="14">
        <v>1</v>
      </c>
      <c r="X34" s="14">
        <v>1</v>
      </c>
      <c r="Y34" s="14">
        <v>1</v>
      </c>
      <c r="Z34" s="14">
        <v>1</v>
      </c>
      <c r="AA34" s="14">
        <v>1</v>
      </c>
      <c r="AB34" s="14"/>
      <c r="AC34" s="14" t="s">
        <v>227</v>
      </c>
      <c r="AD34" s="14" t="s">
        <v>926</v>
      </c>
    </row>
    <row r="35" spans="1:30" s="38" customFormat="1" ht="63.75" x14ac:dyDescent="0.2">
      <c r="A35" s="18" t="s">
        <v>398</v>
      </c>
      <c r="B35" s="14" t="s">
        <v>214</v>
      </c>
      <c r="C35" s="14">
        <v>2017</v>
      </c>
      <c r="D35" s="14">
        <v>2002</v>
      </c>
      <c r="E35" s="14" t="s">
        <v>106</v>
      </c>
      <c r="F35" s="14" t="s">
        <v>215</v>
      </c>
      <c r="G35" s="14" t="s">
        <v>232</v>
      </c>
      <c r="H35" s="14" t="s">
        <v>217</v>
      </c>
      <c r="I35" s="14" t="s">
        <v>233</v>
      </c>
      <c r="J35" s="14" t="s">
        <v>234</v>
      </c>
      <c r="K35" s="14" t="s">
        <v>12</v>
      </c>
      <c r="L35" s="14" t="s">
        <v>181</v>
      </c>
      <c r="M35" s="14" t="s">
        <v>182</v>
      </c>
      <c r="N35" s="14" t="s">
        <v>235</v>
      </c>
      <c r="O35" s="14" t="s">
        <v>221</v>
      </c>
      <c r="P35" s="14" t="s">
        <v>222</v>
      </c>
      <c r="Q35" s="14" t="s">
        <v>13</v>
      </c>
      <c r="R35" s="14" t="s">
        <v>223</v>
      </c>
      <c r="S35" s="14" t="s">
        <v>230</v>
      </c>
      <c r="T35" s="14" t="s">
        <v>231</v>
      </c>
      <c r="U35" s="14" t="s">
        <v>226</v>
      </c>
      <c r="V35" s="14" t="s">
        <v>226</v>
      </c>
      <c r="W35" s="14">
        <v>0</v>
      </c>
      <c r="X35" s="14">
        <v>0</v>
      </c>
      <c r="Y35" s="14">
        <v>0</v>
      </c>
      <c r="Z35" s="14">
        <v>0</v>
      </c>
      <c r="AA35" s="14">
        <v>0</v>
      </c>
      <c r="AB35" s="14"/>
      <c r="AC35" s="14" t="s">
        <v>227</v>
      </c>
      <c r="AD35" s="14" t="s">
        <v>926</v>
      </c>
    </row>
    <row r="36" spans="1:30" s="38" customFormat="1" ht="63.75" x14ac:dyDescent="0.2">
      <c r="A36" s="18" t="s">
        <v>398</v>
      </c>
      <c r="B36" s="14" t="s">
        <v>214</v>
      </c>
      <c r="C36" s="14">
        <v>2017</v>
      </c>
      <c r="D36" s="14">
        <v>2002</v>
      </c>
      <c r="E36" s="14" t="s">
        <v>106</v>
      </c>
      <c r="F36" s="14" t="s">
        <v>215</v>
      </c>
      <c r="G36" s="14" t="s">
        <v>216</v>
      </c>
      <c r="H36" s="14" t="s">
        <v>217</v>
      </c>
      <c r="I36" s="14" t="s">
        <v>242</v>
      </c>
      <c r="J36" s="14" t="s">
        <v>243</v>
      </c>
      <c r="K36" s="14" t="s">
        <v>12</v>
      </c>
      <c r="L36" s="14" t="s">
        <v>181</v>
      </c>
      <c r="M36" s="14" t="s">
        <v>182</v>
      </c>
      <c r="N36" s="14" t="s">
        <v>235</v>
      </c>
      <c r="O36" s="14" t="s">
        <v>221</v>
      </c>
      <c r="P36" s="14" t="s">
        <v>222</v>
      </c>
      <c r="Q36" s="14" t="s">
        <v>13</v>
      </c>
      <c r="R36" s="14" t="s">
        <v>223</v>
      </c>
      <c r="S36" s="14" t="s">
        <v>230</v>
      </c>
      <c r="T36" s="14" t="s">
        <v>231</v>
      </c>
      <c r="U36" s="14" t="s">
        <v>226</v>
      </c>
      <c r="V36" s="14" t="s">
        <v>226</v>
      </c>
      <c r="W36" s="14">
        <v>1</v>
      </c>
      <c r="X36" s="14">
        <v>1</v>
      </c>
      <c r="Y36" s="14">
        <v>1</v>
      </c>
      <c r="Z36" s="14">
        <v>1</v>
      </c>
      <c r="AA36" s="14">
        <v>1</v>
      </c>
      <c r="AB36" s="14"/>
      <c r="AC36" s="14" t="s">
        <v>227</v>
      </c>
      <c r="AD36" s="14" t="s">
        <v>926</v>
      </c>
    </row>
    <row r="37" spans="1:30" ht="51" x14ac:dyDescent="0.2">
      <c r="A37" s="18" t="s">
        <v>397</v>
      </c>
      <c r="B37" s="14" t="s">
        <v>71</v>
      </c>
      <c r="C37" s="14">
        <v>2017</v>
      </c>
      <c r="D37" s="14" t="s">
        <v>75</v>
      </c>
      <c r="E37" s="14" t="s">
        <v>23</v>
      </c>
      <c r="F37" s="14" t="s">
        <v>76</v>
      </c>
      <c r="G37" s="14" t="s">
        <v>102</v>
      </c>
      <c r="H37" s="14" t="s">
        <v>77</v>
      </c>
      <c r="I37" s="14" t="s">
        <v>95</v>
      </c>
      <c r="J37" s="14" t="s">
        <v>94</v>
      </c>
      <c r="K37" s="14" t="s">
        <v>85</v>
      </c>
      <c r="L37" s="14" t="s">
        <v>86</v>
      </c>
      <c r="M37" s="14" t="s">
        <v>91</v>
      </c>
      <c r="N37" s="14" t="s">
        <v>92</v>
      </c>
      <c r="O37" s="14">
        <v>64</v>
      </c>
      <c r="P37" s="45">
        <v>0.18</v>
      </c>
      <c r="Q37" s="14" t="s">
        <v>51</v>
      </c>
      <c r="R37" s="14" t="s">
        <v>97</v>
      </c>
      <c r="S37" s="14" t="s">
        <v>99</v>
      </c>
      <c r="T37" s="14" t="s">
        <v>101</v>
      </c>
      <c r="U37" s="14" t="s">
        <v>22</v>
      </c>
      <c r="V37" s="14" t="s">
        <v>22</v>
      </c>
      <c r="W37" s="14">
        <v>3</v>
      </c>
      <c r="X37" s="14">
        <v>3</v>
      </c>
      <c r="Y37" s="14">
        <v>1</v>
      </c>
      <c r="Z37" s="14">
        <v>1</v>
      </c>
      <c r="AA37" s="14">
        <v>0</v>
      </c>
      <c r="AB37" s="14"/>
      <c r="AC37" s="14" t="s">
        <v>58</v>
      </c>
      <c r="AD37" s="14" t="s">
        <v>926</v>
      </c>
    </row>
    <row r="38" spans="1:30" ht="38.25" x14ac:dyDescent="0.2">
      <c r="A38" s="18" t="s">
        <v>397</v>
      </c>
      <c r="B38" s="14" t="s">
        <v>71</v>
      </c>
      <c r="C38" s="14">
        <v>2017</v>
      </c>
      <c r="D38" s="14" t="s">
        <v>72</v>
      </c>
      <c r="E38" s="14" t="s">
        <v>73</v>
      </c>
      <c r="F38" s="14" t="s">
        <v>74</v>
      </c>
      <c r="G38" s="14" t="s">
        <v>102</v>
      </c>
      <c r="H38" s="14" t="s">
        <v>77</v>
      </c>
      <c r="I38" s="14" t="s">
        <v>82</v>
      </c>
      <c r="J38" s="14" t="s">
        <v>84</v>
      </c>
      <c r="K38" s="14" t="s">
        <v>12</v>
      </c>
      <c r="L38" s="14" t="s">
        <v>87</v>
      </c>
      <c r="M38" s="14" t="s">
        <v>93</v>
      </c>
      <c r="N38" s="14" t="s">
        <v>90</v>
      </c>
      <c r="O38" s="14">
        <f>16</f>
        <v>16</v>
      </c>
      <c r="P38" s="45">
        <v>6.0000000000000001E-3</v>
      </c>
      <c r="Q38" s="14" t="s">
        <v>51</v>
      </c>
      <c r="R38" s="14"/>
      <c r="S38" s="14" t="s">
        <v>98</v>
      </c>
      <c r="T38" s="14" t="s">
        <v>103</v>
      </c>
      <c r="U38" s="14" t="s">
        <v>104</v>
      </c>
      <c r="V38" s="14" t="s">
        <v>104</v>
      </c>
      <c r="W38" s="14">
        <v>3</v>
      </c>
      <c r="X38" s="14">
        <v>3</v>
      </c>
      <c r="Y38" s="14">
        <v>1</v>
      </c>
      <c r="Z38" s="14">
        <v>1</v>
      </c>
      <c r="AA38" s="14">
        <v>0</v>
      </c>
      <c r="AB38" s="14"/>
      <c r="AC38" s="14" t="s">
        <v>58</v>
      </c>
      <c r="AD38" s="14" t="s">
        <v>926</v>
      </c>
    </row>
    <row r="39" spans="1:30" ht="38.25" x14ac:dyDescent="0.2">
      <c r="A39" s="18" t="s">
        <v>397</v>
      </c>
      <c r="B39" s="14" t="s">
        <v>71</v>
      </c>
      <c r="C39" s="14">
        <v>2017</v>
      </c>
      <c r="D39" s="14" t="s">
        <v>72</v>
      </c>
      <c r="E39" s="14" t="s">
        <v>73</v>
      </c>
      <c r="F39" s="14" t="s">
        <v>74</v>
      </c>
      <c r="G39" s="14" t="s">
        <v>102</v>
      </c>
      <c r="H39" s="14" t="s">
        <v>77</v>
      </c>
      <c r="I39" s="14" t="s">
        <v>83</v>
      </c>
      <c r="J39" s="14" t="s">
        <v>84</v>
      </c>
      <c r="K39" s="14" t="s">
        <v>12</v>
      </c>
      <c r="L39" s="14" t="s">
        <v>87</v>
      </c>
      <c r="M39" s="14" t="s">
        <v>93</v>
      </c>
      <c r="N39" s="14" t="s">
        <v>90</v>
      </c>
      <c r="O39" s="14">
        <v>26</v>
      </c>
      <c r="P39" s="45">
        <v>8.0000000000000002E-3</v>
      </c>
      <c r="Q39" s="14" t="s">
        <v>51</v>
      </c>
      <c r="R39" s="14"/>
      <c r="S39" s="14" t="s">
        <v>98</v>
      </c>
      <c r="T39" s="14" t="s">
        <v>103</v>
      </c>
      <c r="U39" s="14" t="s">
        <v>104</v>
      </c>
      <c r="V39" s="14" t="s">
        <v>104</v>
      </c>
      <c r="W39" s="14">
        <v>0</v>
      </c>
      <c r="X39" s="14">
        <v>0</v>
      </c>
      <c r="Y39" s="14">
        <v>1</v>
      </c>
      <c r="Z39" s="14">
        <v>1</v>
      </c>
      <c r="AA39" s="14">
        <v>0</v>
      </c>
      <c r="AB39" s="14"/>
      <c r="AC39" s="14" t="s">
        <v>58</v>
      </c>
      <c r="AD39" s="14" t="s">
        <v>926</v>
      </c>
    </row>
    <row r="40" spans="1:30" ht="38.25" x14ac:dyDescent="0.2">
      <c r="A40" s="18" t="s">
        <v>397</v>
      </c>
      <c r="B40" s="14" t="s">
        <v>71</v>
      </c>
      <c r="C40" s="14">
        <v>2017</v>
      </c>
      <c r="D40" s="14" t="s">
        <v>72</v>
      </c>
      <c r="E40" s="14" t="s">
        <v>73</v>
      </c>
      <c r="F40" s="14" t="s">
        <v>74</v>
      </c>
      <c r="G40" s="14" t="s">
        <v>102</v>
      </c>
      <c r="H40" s="14" t="s">
        <v>77</v>
      </c>
      <c r="I40" s="14" t="s">
        <v>80</v>
      </c>
      <c r="J40" s="14" t="s">
        <v>84</v>
      </c>
      <c r="K40" s="14" t="s">
        <v>12</v>
      </c>
      <c r="L40" s="14" t="s">
        <v>61</v>
      </c>
      <c r="M40" s="14" t="s">
        <v>93</v>
      </c>
      <c r="N40" s="14" t="s">
        <v>90</v>
      </c>
      <c r="O40" s="14">
        <f>41+5+15</f>
        <v>61</v>
      </c>
      <c r="P40" s="45">
        <v>2.47E-2</v>
      </c>
      <c r="Q40" s="14" t="s">
        <v>51</v>
      </c>
      <c r="R40" s="14"/>
      <c r="S40" s="14" t="s">
        <v>98</v>
      </c>
      <c r="T40" s="14" t="s">
        <v>103</v>
      </c>
      <c r="U40" s="14" t="s">
        <v>104</v>
      </c>
      <c r="V40" s="14" t="s">
        <v>104</v>
      </c>
      <c r="W40" s="14">
        <v>1</v>
      </c>
      <c r="X40" s="14">
        <v>1</v>
      </c>
      <c r="Y40" s="14">
        <v>1</v>
      </c>
      <c r="Z40" s="14">
        <v>1</v>
      </c>
      <c r="AA40" s="14">
        <v>0</v>
      </c>
      <c r="AB40" s="14"/>
      <c r="AC40" s="14" t="s">
        <v>58</v>
      </c>
      <c r="AD40" s="14" t="s">
        <v>926</v>
      </c>
    </row>
    <row r="41" spans="1:30" ht="38.25" x14ac:dyDescent="0.2">
      <c r="A41" s="18" t="s">
        <v>397</v>
      </c>
      <c r="B41" s="14" t="s">
        <v>71</v>
      </c>
      <c r="C41" s="14">
        <v>2017</v>
      </c>
      <c r="D41" s="14" t="s">
        <v>72</v>
      </c>
      <c r="E41" s="14" t="s">
        <v>73</v>
      </c>
      <c r="F41" s="14" t="s">
        <v>74</v>
      </c>
      <c r="G41" s="14" t="s">
        <v>102</v>
      </c>
      <c r="H41" s="14" t="s">
        <v>77</v>
      </c>
      <c r="I41" s="14" t="s">
        <v>79</v>
      </c>
      <c r="J41" s="14" t="s">
        <v>84</v>
      </c>
      <c r="K41" s="14" t="s">
        <v>12</v>
      </c>
      <c r="L41" s="14" t="s">
        <v>88</v>
      </c>
      <c r="M41" s="14" t="s">
        <v>93</v>
      </c>
      <c r="N41" s="14" t="s">
        <v>90</v>
      </c>
      <c r="O41" s="14">
        <f>39+52</f>
        <v>91</v>
      </c>
      <c r="P41" s="45">
        <v>7.0000000000000001E-3</v>
      </c>
      <c r="Q41" s="14" t="s">
        <v>51</v>
      </c>
      <c r="R41" s="14"/>
      <c r="S41" s="14" t="s">
        <v>98</v>
      </c>
      <c r="T41" s="14" t="s">
        <v>103</v>
      </c>
      <c r="U41" s="14" t="s">
        <v>104</v>
      </c>
      <c r="V41" s="14" t="s">
        <v>104</v>
      </c>
      <c r="W41" s="14">
        <v>2</v>
      </c>
      <c r="X41" s="14">
        <v>0</v>
      </c>
      <c r="Y41" s="14">
        <v>1</v>
      </c>
      <c r="Z41" s="14">
        <v>1</v>
      </c>
      <c r="AA41" s="14">
        <v>0</v>
      </c>
      <c r="AB41" s="14"/>
      <c r="AC41" s="14" t="s">
        <v>58</v>
      </c>
      <c r="AD41" s="14" t="s">
        <v>926</v>
      </c>
    </row>
    <row r="42" spans="1:30" ht="38.25" x14ac:dyDescent="0.2">
      <c r="A42" s="18" t="s">
        <v>397</v>
      </c>
      <c r="B42" s="14" t="s">
        <v>71</v>
      </c>
      <c r="C42" s="14">
        <v>2017</v>
      </c>
      <c r="D42" s="14" t="s">
        <v>72</v>
      </c>
      <c r="E42" s="14" t="s">
        <v>73</v>
      </c>
      <c r="F42" s="14" t="s">
        <v>74</v>
      </c>
      <c r="G42" s="14" t="s">
        <v>102</v>
      </c>
      <c r="H42" s="14" t="s">
        <v>77</v>
      </c>
      <c r="I42" s="14" t="s">
        <v>78</v>
      </c>
      <c r="J42" s="14" t="s">
        <v>84</v>
      </c>
      <c r="K42" s="14" t="s">
        <v>12</v>
      </c>
      <c r="L42" s="14" t="s">
        <v>32</v>
      </c>
      <c r="M42" s="14" t="s">
        <v>89</v>
      </c>
      <c r="N42" s="14" t="s">
        <v>90</v>
      </c>
      <c r="O42" s="14">
        <v>71</v>
      </c>
      <c r="P42" s="45">
        <v>1.9E-2</v>
      </c>
      <c r="Q42" s="14" t="s">
        <v>51</v>
      </c>
      <c r="R42" s="14" t="s">
        <v>96</v>
      </c>
      <c r="S42" s="14" t="s">
        <v>98</v>
      </c>
      <c r="T42" s="14" t="s">
        <v>101</v>
      </c>
      <c r="U42" s="14" t="s">
        <v>104</v>
      </c>
      <c r="V42" s="14" t="s">
        <v>104</v>
      </c>
      <c r="W42" s="14">
        <v>4</v>
      </c>
      <c r="X42" s="14">
        <v>4</v>
      </c>
      <c r="Y42" s="14">
        <v>0</v>
      </c>
      <c r="Z42" s="14">
        <v>0</v>
      </c>
      <c r="AA42" s="14">
        <v>0</v>
      </c>
      <c r="AB42" s="14"/>
      <c r="AC42" s="14" t="s">
        <v>58</v>
      </c>
      <c r="AD42" s="14" t="s">
        <v>926</v>
      </c>
    </row>
    <row r="43" spans="1:30" ht="38.25" x14ac:dyDescent="0.2">
      <c r="A43" s="18" t="s">
        <v>397</v>
      </c>
      <c r="B43" s="14" t="s">
        <v>71</v>
      </c>
      <c r="C43" s="14">
        <v>2017</v>
      </c>
      <c r="D43" s="14" t="s">
        <v>72</v>
      </c>
      <c r="E43" s="14" t="s">
        <v>73</v>
      </c>
      <c r="F43" s="14" t="s">
        <v>74</v>
      </c>
      <c r="G43" s="14" t="s">
        <v>102</v>
      </c>
      <c r="H43" s="14" t="s">
        <v>77</v>
      </c>
      <c r="I43" s="14" t="s">
        <v>81</v>
      </c>
      <c r="J43" s="14" t="s">
        <v>84</v>
      </c>
      <c r="K43" s="14" t="s">
        <v>12</v>
      </c>
      <c r="L43" s="14" t="s">
        <v>87</v>
      </c>
      <c r="M43" s="14" t="s">
        <v>93</v>
      </c>
      <c r="N43" s="14" t="s">
        <v>90</v>
      </c>
      <c r="O43" s="14">
        <v>25</v>
      </c>
      <c r="P43" s="45">
        <v>6.2E-2</v>
      </c>
      <c r="Q43" s="14" t="s">
        <v>51</v>
      </c>
      <c r="R43" s="14"/>
      <c r="S43" s="14" t="s">
        <v>98</v>
      </c>
      <c r="T43" s="14" t="s">
        <v>103</v>
      </c>
      <c r="U43" s="14" t="s">
        <v>104</v>
      </c>
      <c r="V43" s="14" t="s">
        <v>104</v>
      </c>
      <c r="W43" s="14">
        <v>0</v>
      </c>
      <c r="X43" s="14">
        <v>1</v>
      </c>
      <c r="Y43" s="14">
        <v>1</v>
      </c>
      <c r="Z43" s="14">
        <v>1</v>
      </c>
      <c r="AA43" s="14">
        <v>0</v>
      </c>
      <c r="AB43" s="14"/>
      <c r="AC43" s="14" t="s">
        <v>58</v>
      </c>
      <c r="AD43" s="14" t="s">
        <v>926</v>
      </c>
    </row>
    <row r="44" spans="1:30" ht="63.75" x14ac:dyDescent="0.2">
      <c r="A44" s="18" t="s">
        <v>397</v>
      </c>
      <c r="B44" s="14" t="s">
        <v>304</v>
      </c>
      <c r="C44" s="14">
        <v>2017</v>
      </c>
      <c r="D44" s="14">
        <v>2013</v>
      </c>
      <c r="E44" s="14" t="s">
        <v>106</v>
      </c>
      <c r="F44" s="14" t="s">
        <v>328</v>
      </c>
      <c r="G44" s="14" t="s">
        <v>314</v>
      </c>
      <c r="H44" s="14" t="s">
        <v>55</v>
      </c>
      <c r="I44" s="14" t="s">
        <v>329</v>
      </c>
      <c r="J44" s="14" t="s">
        <v>307</v>
      </c>
      <c r="K44" s="14" t="s">
        <v>12</v>
      </c>
      <c r="L44" s="14" t="s">
        <v>181</v>
      </c>
      <c r="M44" s="14" t="s">
        <v>309</v>
      </c>
      <c r="N44" s="14" t="s">
        <v>310</v>
      </c>
      <c r="O44" s="14">
        <v>2144</v>
      </c>
      <c r="P44" s="45">
        <v>0</v>
      </c>
      <c r="Q44" s="14" t="s">
        <v>311</v>
      </c>
      <c r="R44" s="14" t="s">
        <v>330</v>
      </c>
      <c r="S44" s="14" t="s">
        <v>21</v>
      </c>
      <c r="T44" s="18"/>
      <c r="U44" s="14" t="s">
        <v>312</v>
      </c>
      <c r="V44" s="14" t="s">
        <v>313</v>
      </c>
      <c r="W44" s="14">
        <v>1</v>
      </c>
      <c r="X44" s="14">
        <v>1</v>
      </c>
      <c r="Y44" s="14">
        <v>1</v>
      </c>
      <c r="Z44" s="14">
        <v>1</v>
      </c>
      <c r="AA44" s="14" t="s">
        <v>335</v>
      </c>
      <c r="AB44" s="14"/>
      <c r="AC44" s="14" t="s">
        <v>58</v>
      </c>
      <c r="AD44" s="14" t="s">
        <v>926</v>
      </c>
    </row>
    <row r="45" spans="1:30" ht="76.5" x14ac:dyDescent="0.2">
      <c r="A45" s="18" t="s">
        <v>397</v>
      </c>
      <c r="B45" s="14" t="s">
        <v>304</v>
      </c>
      <c r="C45" s="14">
        <v>2017</v>
      </c>
      <c r="D45" s="14">
        <v>2013</v>
      </c>
      <c r="E45" s="14" t="s">
        <v>106</v>
      </c>
      <c r="F45" s="14" t="s">
        <v>331</v>
      </c>
      <c r="G45" s="14" t="s">
        <v>314</v>
      </c>
      <c r="H45" s="14" t="s">
        <v>55</v>
      </c>
      <c r="I45" s="14" t="s">
        <v>332</v>
      </c>
      <c r="J45" s="14" t="s">
        <v>307</v>
      </c>
      <c r="K45" s="14" t="s">
        <v>12</v>
      </c>
      <c r="L45" s="14" t="s">
        <v>181</v>
      </c>
      <c r="M45" s="14" t="s">
        <v>309</v>
      </c>
      <c r="N45" s="14" t="s">
        <v>310</v>
      </c>
      <c r="O45" s="14">
        <v>2485</v>
      </c>
      <c r="P45" s="45">
        <v>3.9999999999999998E-6</v>
      </c>
      <c r="Q45" s="14" t="s">
        <v>311</v>
      </c>
      <c r="R45" s="14" t="s">
        <v>333</v>
      </c>
      <c r="S45" s="14" t="s">
        <v>21</v>
      </c>
      <c r="T45" s="18"/>
      <c r="U45" s="14" t="s">
        <v>312</v>
      </c>
      <c r="V45" s="14" t="s">
        <v>313</v>
      </c>
      <c r="W45" s="14">
        <v>1</v>
      </c>
      <c r="X45" s="14">
        <v>1</v>
      </c>
      <c r="Y45" s="14">
        <v>1</v>
      </c>
      <c r="Z45" s="14">
        <v>1</v>
      </c>
      <c r="AA45" s="14" t="s">
        <v>335</v>
      </c>
      <c r="AB45" s="14"/>
      <c r="AC45" s="14" t="s">
        <v>58</v>
      </c>
      <c r="AD45" s="14" t="s">
        <v>926</v>
      </c>
    </row>
    <row r="46" spans="1:30" ht="63.75" x14ac:dyDescent="0.2">
      <c r="A46" s="18" t="s">
        <v>397</v>
      </c>
      <c r="B46" s="14" t="s">
        <v>304</v>
      </c>
      <c r="C46" s="14">
        <v>2017</v>
      </c>
      <c r="D46" s="14">
        <v>2013</v>
      </c>
      <c r="E46" s="14" t="s">
        <v>106</v>
      </c>
      <c r="F46" s="14" t="s">
        <v>334</v>
      </c>
      <c r="G46" s="14" t="s">
        <v>315</v>
      </c>
      <c r="H46" s="14" t="s">
        <v>55</v>
      </c>
      <c r="I46" s="14" t="s">
        <v>332</v>
      </c>
      <c r="J46" s="14" t="s">
        <v>307</v>
      </c>
      <c r="K46" s="14" t="s">
        <v>12</v>
      </c>
      <c r="L46" s="14" t="s">
        <v>181</v>
      </c>
      <c r="M46" s="14" t="s">
        <v>309</v>
      </c>
      <c r="N46" s="14" t="s">
        <v>310</v>
      </c>
      <c r="O46" s="14">
        <v>98</v>
      </c>
      <c r="P46" s="45">
        <v>1.0000000000000001E-5</v>
      </c>
      <c r="Q46" s="14" t="s">
        <v>311</v>
      </c>
      <c r="R46" s="14"/>
      <c r="S46" s="14" t="s">
        <v>21</v>
      </c>
      <c r="T46" s="18"/>
      <c r="U46" s="14" t="s">
        <v>312</v>
      </c>
      <c r="V46" s="14" t="s">
        <v>313</v>
      </c>
      <c r="W46" s="14">
        <v>1</v>
      </c>
      <c r="X46" s="14">
        <v>1</v>
      </c>
      <c r="Y46" s="14">
        <v>1</v>
      </c>
      <c r="Z46" s="14">
        <v>1</v>
      </c>
      <c r="AA46" s="14" t="s">
        <v>335</v>
      </c>
      <c r="AB46" s="14"/>
      <c r="AC46" s="14" t="s">
        <v>58</v>
      </c>
      <c r="AD46" s="14" t="s">
        <v>926</v>
      </c>
    </row>
    <row r="47" spans="1:30" ht="76.5" x14ac:dyDescent="0.2">
      <c r="A47" s="18" t="s">
        <v>397</v>
      </c>
      <c r="B47" s="14" t="s">
        <v>304</v>
      </c>
      <c r="C47" s="14">
        <v>2017</v>
      </c>
      <c r="D47" s="14">
        <v>2013</v>
      </c>
      <c r="E47" s="14" t="s">
        <v>106</v>
      </c>
      <c r="F47" s="14" t="s">
        <v>331</v>
      </c>
      <c r="G47" s="14" t="s">
        <v>314</v>
      </c>
      <c r="H47" s="14" t="s">
        <v>55</v>
      </c>
      <c r="I47" s="14" t="s">
        <v>332</v>
      </c>
      <c r="J47" s="14" t="s">
        <v>307</v>
      </c>
      <c r="K47" s="14" t="s">
        <v>12</v>
      </c>
      <c r="L47" s="14" t="s">
        <v>181</v>
      </c>
      <c r="M47" s="14" t="s">
        <v>309</v>
      </c>
      <c r="N47" s="14" t="s">
        <v>310</v>
      </c>
      <c r="O47" s="14">
        <v>2485</v>
      </c>
      <c r="P47" s="45">
        <v>3.9999999999999998E-6</v>
      </c>
      <c r="Q47" s="14" t="s">
        <v>311</v>
      </c>
      <c r="R47" s="14" t="s">
        <v>333</v>
      </c>
      <c r="S47" s="14" t="s">
        <v>21</v>
      </c>
      <c r="T47" s="18"/>
      <c r="U47" s="14" t="s">
        <v>312</v>
      </c>
      <c r="V47" s="14" t="s">
        <v>313</v>
      </c>
      <c r="W47" s="14">
        <v>1</v>
      </c>
      <c r="X47" s="14">
        <v>1</v>
      </c>
      <c r="Y47" s="14">
        <v>1</v>
      </c>
      <c r="Z47" s="14">
        <v>1</v>
      </c>
      <c r="AA47" s="14" t="s">
        <v>335</v>
      </c>
      <c r="AB47" s="14"/>
      <c r="AC47" s="14" t="s">
        <v>58</v>
      </c>
      <c r="AD47" s="14" t="s">
        <v>926</v>
      </c>
    </row>
    <row r="48" spans="1:30" ht="63.75" x14ac:dyDescent="0.2">
      <c r="A48" s="18" t="s">
        <v>397</v>
      </c>
      <c r="B48" s="14" t="s">
        <v>304</v>
      </c>
      <c r="C48" s="14">
        <v>2017</v>
      </c>
      <c r="D48" s="14">
        <v>2017</v>
      </c>
      <c r="E48" s="14" t="s">
        <v>318</v>
      </c>
      <c r="F48" s="14" t="s">
        <v>25</v>
      </c>
      <c r="G48" s="14" t="s">
        <v>317</v>
      </c>
      <c r="H48" s="14" t="s">
        <v>55</v>
      </c>
      <c r="I48" s="14" t="s">
        <v>316</v>
      </c>
      <c r="J48" s="14" t="s">
        <v>307</v>
      </c>
      <c r="K48" s="14" t="s">
        <v>308</v>
      </c>
      <c r="L48" s="14" t="s">
        <v>181</v>
      </c>
      <c r="M48" s="14" t="s">
        <v>309</v>
      </c>
      <c r="N48" s="14" t="s">
        <v>310</v>
      </c>
      <c r="O48" s="14">
        <v>388</v>
      </c>
      <c r="P48" s="45">
        <v>1.5E-3</v>
      </c>
      <c r="Q48" s="14" t="s">
        <v>311</v>
      </c>
      <c r="R48" s="14"/>
      <c r="S48" s="14" t="s">
        <v>21</v>
      </c>
      <c r="T48" s="18"/>
      <c r="U48" s="14" t="s">
        <v>312</v>
      </c>
      <c r="V48" s="14" t="s">
        <v>313</v>
      </c>
      <c r="W48" s="14">
        <v>2</v>
      </c>
      <c r="X48" s="14">
        <v>2</v>
      </c>
      <c r="Y48" s="14">
        <v>2</v>
      </c>
      <c r="Z48" s="14">
        <v>2</v>
      </c>
      <c r="AA48" s="14" t="s">
        <v>335</v>
      </c>
      <c r="AB48" s="14"/>
      <c r="AC48" s="14" t="s">
        <v>58</v>
      </c>
      <c r="AD48" s="14" t="s">
        <v>926</v>
      </c>
    </row>
    <row r="49" spans="1:30" ht="63.75" x14ac:dyDescent="0.2">
      <c r="A49" s="18" t="s">
        <v>397</v>
      </c>
      <c r="B49" s="14" t="s">
        <v>304</v>
      </c>
      <c r="C49" s="14">
        <v>2017</v>
      </c>
      <c r="D49" s="14">
        <v>2013</v>
      </c>
      <c r="E49" s="14" t="s">
        <v>106</v>
      </c>
      <c r="F49" s="14" t="s">
        <v>25</v>
      </c>
      <c r="G49" s="14" t="s">
        <v>315</v>
      </c>
      <c r="H49" s="14" t="s">
        <v>55</v>
      </c>
      <c r="I49" s="14" t="s">
        <v>316</v>
      </c>
      <c r="J49" s="14" t="s">
        <v>307</v>
      </c>
      <c r="K49" s="14" t="s">
        <v>308</v>
      </c>
      <c r="L49" s="14" t="s">
        <v>181</v>
      </c>
      <c r="M49" s="14" t="s">
        <v>309</v>
      </c>
      <c r="N49" s="14" t="s">
        <v>310</v>
      </c>
      <c r="O49" s="14">
        <v>716</v>
      </c>
      <c r="P49" s="45">
        <v>1.0000000000000001E-5</v>
      </c>
      <c r="Q49" s="14" t="s">
        <v>311</v>
      </c>
      <c r="R49" s="14"/>
      <c r="S49" s="14" t="s">
        <v>21</v>
      </c>
      <c r="T49" s="18"/>
      <c r="U49" s="14" t="s">
        <v>312</v>
      </c>
      <c r="V49" s="14" t="s">
        <v>313</v>
      </c>
      <c r="W49" s="14">
        <v>2</v>
      </c>
      <c r="X49" s="14">
        <v>2</v>
      </c>
      <c r="Y49" s="14">
        <v>2</v>
      </c>
      <c r="Z49" s="14">
        <v>2</v>
      </c>
      <c r="AA49" s="14" t="s">
        <v>335</v>
      </c>
      <c r="AB49" s="14"/>
      <c r="AC49" s="14" t="s">
        <v>58</v>
      </c>
      <c r="AD49" s="14" t="s">
        <v>926</v>
      </c>
    </row>
    <row r="50" spans="1:30" ht="63.75" x14ac:dyDescent="0.2">
      <c r="A50" s="18" t="s">
        <v>397</v>
      </c>
      <c r="B50" s="14" t="s">
        <v>304</v>
      </c>
      <c r="C50" s="14">
        <v>2017</v>
      </c>
      <c r="D50" s="14">
        <v>2013</v>
      </c>
      <c r="E50" s="14" t="s">
        <v>106</v>
      </c>
      <c r="F50" s="14" t="s">
        <v>25</v>
      </c>
      <c r="G50" s="14" t="s">
        <v>317</v>
      </c>
      <c r="H50" s="14" t="s">
        <v>55</v>
      </c>
      <c r="I50" s="14" t="s">
        <v>316</v>
      </c>
      <c r="J50" s="14" t="s">
        <v>307</v>
      </c>
      <c r="K50" s="14" t="s">
        <v>308</v>
      </c>
      <c r="L50" s="14" t="s">
        <v>181</v>
      </c>
      <c r="M50" s="14" t="s">
        <v>309</v>
      </c>
      <c r="N50" s="14" t="s">
        <v>310</v>
      </c>
      <c r="O50" s="14">
        <v>388</v>
      </c>
      <c r="P50" s="45">
        <v>5.0000000000000002E-5</v>
      </c>
      <c r="Q50" s="14" t="s">
        <v>311</v>
      </c>
      <c r="R50" s="14"/>
      <c r="S50" s="14" t="s">
        <v>21</v>
      </c>
      <c r="T50" s="18"/>
      <c r="U50" s="14" t="s">
        <v>312</v>
      </c>
      <c r="V50" s="14" t="s">
        <v>313</v>
      </c>
      <c r="W50" s="14">
        <v>2</v>
      </c>
      <c r="X50" s="14">
        <v>2</v>
      </c>
      <c r="Y50" s="14">
        <v>2</v>
      </c>
      <c r="Z50" s="14">
        <v>2</v>
      </c>
      <c r="AA50" s="14" t="s">
        <v>335</v>
      </c>
      <c r="AB50" s="14"/>
      <c r="AC50" s="14" t="s">
        <v>58</v>
      </c>
      <c r="AD50" s="14" t="s">
        <v>926</v>
      </c>
    </row>
    <row r="51" spans="1:30" ht="63.75" x14ac:dyDescent="0.2">
      <c r="A51" s="18" t="s">
        <v>397</v>
      </c>
      <c r="B51" s="14" t="s">
        <v>304</v>
      </c>
      <c r="C51" s="14">
        <v>2017</v>
      </c>
      <c r="D51" s="14">
        <v>2013</v>
      </c>
      <c r="E51" s="14" t="s">
        <v>106</v>
      </c>
      <c r="F51" s="14" t="s">
        <v>25</v>
      </c>
      <c r="G51" s="14" t="s">
        <v>317</v>
      </c>
      <c r="H51" s="14" t="s">
        <v>55</v>
      </c>
      <c r="I51" s="14" t="s">
        <v>179</v>
      </c>
      <c r="J51" s="14" t="s">
        <v>307</v>
      </c>
      <c r="K51" s="14" t="s">
        <v>308</v>
      </c>
      <c r="L51" s="14" t="s">
        <v>181</v>
      </c>
      <c r="M51" s="14" t="s">
        <v>309</v>
      </c>
      <c r="N51" s="14" t="s">
        <v>310</v>
      </c>
      <c r="O51" s="14">
        <v>2804</v>
      </c>
      <c r="P51" s="45">
        <v>1.0000000000000001E-5</v>
      </c>
      <c r="Q51" s="14" t="s">
        <v>311</v>
      </c>
      <c r="R51" s="14"/>
      <c r="S51" s="14" t="s">
        <v>21</v>
      </c>
      <c r="T51" s="18"/>
      <c r="U51" s="14" t="s">
        <v>312</v>
      </c>
      <c r="V51" s="14" t="s">
        <v>313</v>
      </c>
      <c r="W51" s="14">
        <v>1</v>
      </c>
      <c r="X51" s="14">
        <v>1</v>
      </c>
      <c r="Y51" s="14">
        <v>1</v>
      </c>
      <c r="Z51" s="14">
        <v>1</v>
      </c>
      <c r="AA51" s="14" t="s">
        <v>335</v>
      </c>
      <c r="AB51" s="14"/>
      <c r="AC51" s="14" t="s">
        <v>58</v>
      </c>
      <c r="AD51" s="14" t="s">
        <v>926</v>
      </c>
    </row>
    <row r="52" spans="1:30" ht="63.75" x14ac:dyDescent="0.2">
      <c r="A52" s="18" t="s">
        <v>397</v>
      </c>
      <c r="B52" s="14" t="s">
        <v>304</v>
      </c>
      <c r="C52" s="14">
        <v>2017</v>
      </c>
      <c r="D52" s="14">
        <v>2013</v>
      </c>
      <c r="E52" s="14" t="s">
        <v>106</v>
      </c>
      <c r="F52" s="14" t="s">
        <v>25</v>
      </c>
      <c r="G52" s="14" t="s">
        <v>305</v>
      </c>
      <c r="H52" s="14" t="s">
        <v>55</v>
      </c>
      <c r="I52" s="14" t="s">
        <v>306</v>
      </c>
      <c r="J52" s="14" t="s">
        <v>307</v>
      </c>
      <c r="K52" s="14" t="s">
        <v>308</v>
      </c>
      <c r="L52" s="14" t="s">
        <v>181</v>
      </c>
      <c r="M52" s="14" t="s">
        <v>309</v>
      </c>
      <c r="N52" s="14" t="s">
        <v>310</v>
      </c>
      <c r="O52" s="14">
        <v>264</v>
      </c>
      <c r="P52" s="45">
        <v>2.0000000000000001E-4</v>
      </c>
      <c r="Q52" s="14" t="s">
        <v>311</v>
      </c>
      <c r="R52" s="14"/>
      <c r="S52" s="14" t="s">
        <v>21</v>
      </c>
      <c r="T52" s="18"/>
      <c r="U52" s="14" t="s">
        <v>312</v>
      </c>
      <c r="V52" s="14" t="s">
        <v>313</v>
      </c>
      <c r="W52" s="14">
        <v>1</v>
      </c>
      <c r="X52" s="14">
        <v>1</v>
      </c>
      <c r="Y52" s="14">
        <v>1</v>
      </c>
      <c r="Z52" s="14">
        <v>1</v>
      </c>
      <c r="AA52" s="14" t="s">
        <v>335</v>
      </c>
      <c r="AB52" s="14"/>
      <c r="AC52" s="14" t="s">
        <v>58</v>
      </c>
      <c r="AD52" s="14" t="s">
        <v>926</v>
      </c>
    </row>
    <row r="53" spans="1:30" ht="63.75" x14ac:dyDescent="0.2">
      <c r="A53" s="18" t="s">
        <v>397</v>
      </c>
      <c r="B53" s="14" t="s">
        <v>304</v>
      </c>
      <c r="C53" s="14">
        <v>2017</v>
      </c>
      <c r="D53" s="14">
        <v>2013</v>
      </c>
      <c r="E53" s="14" t="s">
        <v>106</v>
      </c>
      <c r="F53" s="14" t="s">
        <v>25</v>
      </c>
      <c r="G53" s="14" t="s">
        <v>314</v>
      </c>
      <c r="H53" s="14" t="s">
        <v>55</v>
      </c>
      <c r="I53" s="14" t="s">
        <v>306</v>
      </c>
      <c r="J53" s="14" t="s">
        <v>307</v>
      </c>
      <c r="K53" s="14" t="s">
        <v>308</v>
      </c>
      <c r="L53" s="14" t="s">
        <v>181</v>
      </c>
      <c r="M53" s="14" t="s">
        <v>309</v>
      </c>
      <c r="N53" s="14" t="s">
        <v>310</v>
      </c>
      <c r="O53" s="14">
        <v>1306</v>
      </c>
      <c r="P53" s="45">
        <v>0</v>
      </c>
      <c r="Q53" s="14" t="s">
        <v>311</v>
      </c>
      <c r="R53" s="14"/>
      <c r="S53" s="14" t="s">
        <v>21</v>
      </c>
      <c r="T53" s="18"/>
      <c r="U53" s="14" t="s">
        <v>312</v>
      </c>
      <c r="V53" s="14" t="s">
        <v>313</v>
      </c>
      <c r="W53" s="14">
        <v>1</v>
      </c>
      <c r="X53" s="14">
        <v>1</v>
      </c>
      <c r="Y53" s="14">
        <v>1</v>
      </c>
      <c r="Z53" s="14">
        <v>1</v>
      </c>
      <c r="AA53" s="14" t="s">
        <v>335</v>
      </c>
      <c r="AB53" s="14"/>
      <c r="AC53" s="14" t="s">
        <v>58</v>
      </c>
      <c r="AD53" s="14" t="s">
        <v>926</v>
      </c>
    </row>
    <row r="54" spans="1:30" ht="63.75" x14ac:dyDescent="0.2">
      <c r="A54" s="18" t="s">
        <v>397</v>
      </c>
      <c r="B54" s="14" t="s">
        <v>304</v>
      </c>
      <c r="C54" s="14">
        <v>2017</v>
      </c>
      <c r="D54" s="14">
        <v>2013</v>
      </c>
      <c r="E54" s="14" t="s">
        <v>106</v>
      </c>
      <c r="F54" s="14" t="s">
        <v>25</v>
      </c>
      <c r="G54" s="14" t="s">
        <v>315</v>
      </c>
      <c r="H54" s="14" t="s">
        <v>55</v>
      </c>
      <c r="I54" s="14" t="s">
        <v>306</v>
      </c>
      <c r="J54" s="14" t="s">
        <v>307</v>
      </c>
      <c r="K54" s="14" t="s">
        <v>308</v>
      </c>
      <c r="L54" s="14" t="s">
        <v>181</v>
      </c>
      <c r="M54" s="14" t="s">
        <v>309</v>
      </c>
      <c r="N54" s="14" t="s">
        <v>310</v>
      </c>
      <c r="O54" s="14">
        <v>3454</v>
      </c>
      <c r="P54" s="45">
        <v>1E-4</v>
      </c>
      <c r="Q54" s="14" t="s">
        <v>311</v>
      </c>
      <c r="R54" s="14"/>
      <c r="S54" s="14" t="s">
        <v>21</v>
      </c>
      <c r="T54" s="18"/>
      <c r="U54" s="14" t="s">
        <v>312</v>
      </c>
      <c r="V54" s="14" t="s">
        <v>313</v>
      </c>
      <c r="W54" s="14">
        <v>1</v>
      </c>
      <c r="X54" s="14">
        <v>1</v>
      </c>
      <c r="Y54" s="14">
        <v>1</v>
      </c>
      <c r="Z54" s="14">
        <v>1</v>
      </c>
      <c r="AA54" s="14" t="s">
        <v>335</v>
      </c>
      <c r="AB54" s="14"/>
      <c r="AC54" s="14" t="s">
        <v>58</v>
      </c>
      <c r="AD54" s="14" t="s">
        <v>926</v>
      </c>
    </row>
    <row r="55" spans="1:30" ht="51" x14ac:dyDescent="0.2">
      <c r="A55" s="18" t="s">
        <v>397</v>
      </c>
      <c r="B55" s="14" t="s">
        <v>304</v>
      </c>
      <c r="C55" s="14">
        <v>2017</v>
      </c>
      <c r="D55" s="14">
        <v>2017</v>
      </c>
      <c r="E55" s="14" t="s">
        <v>318</v>
      </c>
      <c r="F55" s="14" t="s">
        <v>25</v>
      </c>
      <c r="G55" s="14" t="s">
        <v>322</v>
      </c>
      <c r="H55" s="14" t="s">
        <v>55</v>
      </c>
      <c r="I55" s="14" t="s">
        <v>319</v>
      </c>
      <c r="J55" s="14" t="s">
        <v>323</v>
      </c>
      <c r="K55" s="14" t="s">
        <v>308</v>
      </c>
      <c r="L55" s="14" t="s">
        <v>181</v>
      </c>
      <c r="M55" s="14" t="s">
        <v>324</v>
      </c>
      <c r="N55" s="14" t="s">
        <v>310</v>
      </c>
      <c r="O55" s="14">
        <v>232</v>
      </c>
      <c r="P55" s="45">
        <v>6.0000000000000002E-5</v>
      </c>
      <c r="Q55" s="14" t="s">
        <v>311</v>
      </c>
      <c r="R55" s="14"/>
      <c r="S55" s="14" t="s">
        <v>21</v>
      </c>
      <c r="T55" s="18"/>
      <c r="U55" s="14" t="s">
        <v>320</v>
      </c>
      <c r="V55" s="14" t="s">
        <v>321</v>
      </c>
      <c r="W55" s="14">
        <v>1</v>
      </c>
      <c r="X55" s="14">
        <v>2</v>
      </c>
      <c r="Y55" s="14">
        <v>1</v>
      </c>
      <c r="Z55" s="14">
        <v>1</v>
      </c>
      <c r="AA55" s="14" t="s">
        <v>335</v>
      </c>
      <c r="AB55" s="14"/>
      <c r="AC55" s="14" t="s">
        <v>58</v>
      </c>
      <c r="AD55" s="14" t="s">
        <v>926</v>
      </c>
    </row>
    <row r="56" spans="1:30" ht="51" x14ac:dyDescent="0.2">
      <c r="A56" s="18" t="s">
        <v>397</v>
      </c>
      <c r="B56" s="14" t="s">
        <v>304</v>
      </c>
      <c r="C56" s="14">
        <v>2017</v>
      </c>
      <c r="D56" s="14">
        <v>2013</v>
      </c>
      <c r="E56" s="14" t="s">
        <v>106</v>
      </c>
      <c r="F56" s="14" t="s">
        <v>25</v>
      </c>
      <c r="G56" s="14" t="s">
        <v>305</v>
      </c>
      <c r="H56" s="14" t="s">
        <v>55</v>
      </c>
      <c r="I56" s="14" t="s">
        <v>319</v>
      </c>
      <c r="J56" s="14" t="s">
        <v>307</v>
      </c>
      <c r="K56" s="14" t="s">
        <v>308</v>
      </c>
      <c r="L56" s="14" t="s">
        <v>181</v>
      </c>
      <c r="M56" s="14" t="s">
        <v>309</v>
      </c>
      <c r="N56" s="14" t="s">
        <v>310</v>
      </c>
      <c r="O56" s="14">
        <v>188</v>
      </c>
      <c r="P56" s="45">
        <v>1E-4</v>
      </c>
      <c r="Q56" s="14" t="s">
        <v>311</v>
      </c>
      <c r="R56" s="14"/>
      <c r="S56" s="14" t="s">
        <v>21</v>
      </c>
      <c r="T56" s="18"/>
      <c r="U56" s="14" t="s">
        <v>320</v>
      </c>
      <c r="V56" s="14" t="s">
        <v>321</v>
      </c>
      <c r="W56" s="14">
        <v>1</v>
      </c>
      <c r="X56" s="14">
        <v>1</v>
      </c>
      <c r="Y56" s="14">
        <v>1</v>
      </c>
      <c r="Z56" s="14">
        <v>1</v>
      </c>
      <c r="AA56" s="14" t="s">
        <v>335</v>
      </c>
      <c r="AB56" s="14"/>
      <c r="AC56" s="14" t="s">
        <v>58</v>
      </c>
      <c r="AD56" s="14" t="s">
        <v>926</v>
      </c>
    </row>
    <row r="57" spans="1:30" ht="51" x14ac:dyDescent="0.2">
      <c r="A57" s="18" t="s">
        <v>397</v>
      </c>
      <c r="B57" s="14" t="s">
        <v>304</v>
      </c>
      <c r="C57" s="14">
        <v>2017</v>
      </c>
      <c r="D57" s="14">
        <v>2013</v>
      </c>
      <c r="E57" s="14" t="s">
        <v>106</v>
      </c>
      <c r="F57" s="14" t="s">
        <v>25</v>
      </c>
      <c r="G57" s="14" t="s">
        <v>314</v>
      </c>
      <c r="H57" s="14" t="s">
        <v>55</v>
      </c>
      <c r="I57" s="14" t="s">
        <v>319</v>
      </c>
      <c r="J57" s="14" t="s">
        <v>307</v>
      </c>
      <c r="K57" s="14" t="s">
        <v>308</v>
      </c>
      <c r="L57" s="14" t="s">
        <v>181</v>
      </c>
      <c r="M57" s="14" t="s">
        <v>309</v>
      </c>
      <c r="N57" s="14" t="s">
        <v>310</v>
      </c>
      <c r="O57" s="14">
        <v>165</v>
      </c>
      <c r="P57" s="45">
        <v>4.0000000000000002E-4</v>
      </c>
      <c r="Q57" s="14" t="s">
        <v>311</v>
      </c>
      <c r="R57" s="14"/>
      <c r="S57" s="14" t="s">
        <v>21</v>
      </c>
      <c r="T57" s="18"/>
      <c r="U57" s="14" t="s">
        <v>320</v>
      </c>
      <c r="V57" s="14" t="s">
        <v>321</v>
      </c>
      <c r="W57" s="14">
        <v>1</v>
      </c>
      <c r="X57" s="14">
        <v>1</v>
      </c>
      <c r="Y57" s="14">
        <v>1</v>
      </c>
      <c r="Z57" s="14">
        <v>1</v>
      </c>
      <c r="AA57" s="14" t="s">
        <v>335</v>
      </c>
      <c r="AB57" s="14"/>
      <c r="AC57" s="14" t="s">
        <v>58</v>
      </c>
      <c r="AD57" s="14" t="s">
        <v>926</v>
      </c>
    </row>
    <row r="58" spans="1:30" ht="51" x14ac:dyDescent="0.2">
      <c r="A58" s="18" t="s">
        <v>397</v>
      </c>
      <c r="B58" s="14" t="s">
        <v>304</v>
      </c>
      <c r="C58" s="14">
        <v>2017</v>
      </c>
      <c r="D58" s="14">
        <v>2013</v>
      </c>
      <c r="E58" s="14" t="s">
        <v>106</v>
      </c>
      <c r="F58" s="14" t="s">
        <v>25</v>
      </c>
      <c r="G58" s="14" t="s">
        <v>315</v>
      </c>
      <c r="H58" s="14" t="s">
        <v>55</v>
      </c>
      <c r="I58" s="14" t="s">
        <v>319</v>
      </c>
      <c r="J58" s="14" t="s">
        <v>307</v>
      </c>
      <c r="K58" s="14" t="s">
        <v>308</v>
      </c>
      <c r="L58" s="14" t="s">
        <v>181</v>
      </c>
      <c r="M58" s="14" t="s">
        <v>309</v>
      </c>
      <c r="N58" s="14" t="s">
        <v>310</v>
      </c>
      <c r="O58" s="14">
        <v>217</v>
      </c>
      <c r="P58" s="45">
        <v>2.0000000000000001E-4</v>
      </c>
      <c r="Q58" s="14" t="s">
        <v>311</v>
      </c>
      <c r="R58" s="14"/>
      <c r="S58" s="14" t="s">
        <v>21</v>
      </c>
      <c r="T58" s="18"/>
      <c r="U58" s="14" t="s">
        <v>320</v>
      </c>
      <c r="V58" s="14" t="s">
        <v>321</v>
      </c>
      <c r="W58" s="14">
        <v>1</v>
      </c>
      <c r="X58" s="14">
        <v>1</v>
      </c>
      <c r="Y58" s="14">
        <v>1</v>
      </c>
      <c r="Z58" s="14">
        <v>1</v>
      </c>
      <c r="AA58" s="14" t="s">
        <v>335</v>
      </c>
      <c r="AB58" s="14"/>
      <c r="AC58" s="14" t="s">
        <v>58</v>
      </c>
      <c r="AD58" s="14" t="s">
        <v>926</v>
      </c>
    </row>
    <row r="59" spans="1:30" ht="51" x14ac:dyDescent="0.2">
      <c r="A59" s="18" t="s">
        <v>397</v>
      </c>
      <c r="B59" s="14" t="s">
        <v>304</v>
      </c>
      <c r="C59" s="14">
        <v>2017</v>
      </c>
      <c r="D59" s="14">
        <v>2013</v>
      </c>
      <c r="E59" s="14" t="s">
        <v>106</v>
      </c>
      <c r="F59" s="14" t="s">
        <v>25</v>
      </c>
      <c r="G59" s="14" t="s">
        <v>317</v>
      </c>
      <c r="H59" s="14" t="s">
        <v>55</v>
      </c>
      <c r="I59" s="14" t="s">
        <v>319</v>
      </c>
      <c r="J59" s="14" t="s">
        <v>307</v>
      </c>
      <c r="K59" s="14" t="s">
        <v>308</v>
      </c>
      <c r="L59" s="14" t="s">
        <v>181</v>
      </c>
      <c r="M59" s="14" t="s">
        <v>309</v>
      </c>
      <c r="N59" s="14" t="s">
        <v>310</v>
      </c>
      <c r="O59" s="14">
        <v>429</v>
      </c>
      <c r="P59" s="45">
        <v>6.9999999999999994E-5</v>
      </c>
      <c r="Q59" s="14" t="s">
        <v>311</v>
      </c>
      <c r="R59" s="14"/>
      <c r="S59" s="14" t="s">
        <v>21</v>
      </c>
      <c r="T59" s="18"/>
      <c r="U59" s="14" t="s">
        <v>320</v>
      </c>
      <c r="V59" s="14" t="s">
        <v>321</v>
      </c>
      <c r="W59" s="14">
        <v>1</v>
      </c>
      <c r="X59" s="14">
        <v>1</v>
      </c>
      <c r="Y59" s="14">
        <v>1</v>
      </c>
      <c r="Z59" s="14">
        <v>1</v>
      </c>
      <c r="AA59" s="14" t="s">
        <v>335</v>
      </c>
      <c r="AB59" s="14"/>
      <c r="AC59" s="14" t="s">
        <v>58</v>
      </c>
      <c r="AD59" s="14" t="s">
        <v>926</v>
      </c>
    </row>
    <row r="60" spans="1:30" ht="51" x14ac:dyDescent="0.2">
      <c r="A60" s="18" t="s">
        <v>397</v>
      </c>
      <c r="B60" s="14" t="s">
        <v>304</v>
      </c>
      <c r="C60" s="14">
        <v>2017</v>
      </c>
      <c r="D60" s="14">
        <v>2013</v>
      </c>
      <c r="E60" s="14" t="s">
        <v>106</v>
      </c>
      <c r="F60" s="14" t="s">
        <v>25</v>
      </c>
      <c r="G60" s="14" t="s">
        <v>317</v>
      </c>
      <c r="H60" s="14" t="s">
        <v>55</v>
      </c>
      <c r="I60" s="14" t="s">
        <v>319</v>
      </c>
      <c r="J60" s="14" t="s">
        <v>307</v>
      </c>
      <c r="K60" s="14" t="s">
        <v>308</v>
      </c>
      <c r="L60" s="14" t="s">
        <v>181</v>
      </c>
      <c r="M60" s="14" t="s">
        <v>309</v>
      </c>
      <c r="N60" s="14" t="s">
        <v>310</v>
      </c>
      <c r="O60" s="14">
        <v>429</v>
      </c>
      <c r="P60" s="45">
        <v>6.9999999999999994E-5</v>
      </c>
      <c r="Q60" s="14" t="s">
        <v>311</v>
      </c>
      <c r="R60" s="14"/>
      <c r="S60" s="14" t="s">
        <v>21</v>
      </c>
      <c r="T60" s="18"/>
      <c r="U60" s="14" t="s">
        <v>320</v>
      </c>
      <c r="V60" s="14" t="s">
        <v>321</v>
      </c>
      <c r="W60" s="14">
        <v>1</v>
      </c>
      <c r="X60" s="14">
        <v>1</v>
      </c>
      <c r="Y60" s="14">
        <v>1</v>
      </c>
      <c r="Z60" s="14">
        <v>1</v>
      </c>
      <c r="AA60" s="14" t="s">
        <v>335</v>
      </c>
      <c r="AB60" s="14"/>
      <c r="AC60" s="14" t="s">
        <v>58</v>
      </c>
      <c r="AD60" s="14" t="s">
        <v>926</v>
      </c>
    </row>
    <row r="61" spans="1:30" ht="63.75" x14ac:dyDescent="0.2">
      <c r="A61" s="18" t="s">
        <v>397</v>
      </c>
      <c r="B61" s="14" t="s">
        <v>304</v>
      </c>
      <c r="C61" s="14">
        <v>2017</v>
      </c>
      <c r="D61" s="14">
        <v>2013</v>
      </c>
      <c r="E61" s="14" t="s">
        <v>106</v>
      </c>
      <c r="F61" s="14" t="s">
        <v>25</v>
      </c>
      <c r="G61" s="14" t="s">
        <v>305</v>
      </c>
      <c r="H61" s="14" t="s">
        <v>55</v>
      </c>
      <c r="I61" s="14" t="s">
        <v>325</v>
      </c>
      <c r="J61" s="14" t="s">
        <v>307</v>
      </c>
      <c r="K61" s="14" t="s">
        <v>308</v>
      </c>
      <c r="L61" s="14" t="s">
        <v>181</v>
      </c>
      <c r="M61" s="14" t="s">
        <v>309</v>
      </c>
      <c r="N61" s="14" t="s">
        <v>310</v>
      </c>
      <c r="O61" s="14">
        <v>5217</v>
      </c>
      <c r="P61" s="45">
        <v>4.0000000000000003E-5</v>
      </c>
      <c r="Q61" s="14" t="s">
        <v>311</v>
      </c>
      <c r="R61" s="14"/>
      <c r="S61" s="14" t="s">
        <v>21</v>
      </c>
      <c r="T61" s="18"/>
      <c r="U61" s="14" t="s">
        <v>312</v>
      </c>
      <c r="V61" s="14" t="s">
        <v>313</v>
      </c>
      <c r="W61" s="14">
        <v>1</v>
      </c>
      <c r="X61" s="14">
        <v>1</v>
      </c>
      <c r="Y61" s="14">
        <v>1</v>
      </c>
      <c r="Z61" s="14">
        <v>1</v>
      </c>
      <c r="AA61" s="14" t="s">
        <v>335</v>
      </c>
      <c r="AB61" s="14"/>
      <c r="AC61" s="14" t="s">
        <v>58</v>
      </c>
      <c r="AD61" s="14" t="s">
        <v>926</v>
      </c>
    </row>
    <row r="62" spans="1:30" ht="63.75" x14ac:dyDescent="0.2">
      <c r="A62" s="18" t="s">
        <v>397</v>
      </c>
      <c r="B62" s="14" t="s">
        <v>304</v>
      </c>
      <c r="C62" s="14">
        <v>2017</v>
      </c>
      <c r="D62" s="14">
        <v>2013</v>
      </c>
      <c r="E62" s="14" t="s">
        <v>106</v>
      </c>
      <c r="F62" s="14" t="s">
        <v>25</v>
      </c>
      <c r="G62" s="14" t="s">
        <v>314</v>
      </c>
      <c r="H62" s="14" t="s">
        <v>55</v>
      </c>
      <c r="I62" s="14" t="s">
        <v>325</v>
      </c>
      <c r="J62" s="14" t="s">
        <v>307</v>
      </c>
      <c r="K62" s="14" t="s">
        <v>308</v>
      </c>
      <c r="L62" s="14" t="s">
        <v>181</v>
      </c>
      <c r="M62" s="14" t="s">
        <v>309</v>
      </c>
      <c r="N62" s="14" t="s">
        <v>310</v>
      </c>
      <c r="O62" s="14">
        <v>480</v>
      </c>
      <c r="P62" s="45">
        <v>6.9999999999999994E-5</v>
      </c>
      <c r="Q62" s="14" t="s">
        <v>311</v>
      </c>
      <c r="R62" s="14"/>
      <c r="S62" s="14" t="s">
        <v>21</v>
      </c>
      <c r="T62" s="18"/>
      <c r="U62" s="14" t="s">
        <v>312</v>
      </c>
      <c r="V62" s="14" t="s">
        <v>313</v>
      </c>
      <c r="W62" s="14">
        <v>1</v>
      </c>
      <c r="X62" s="14">
        <v>1</v>
      </c>
      <c r="Y62" s="14">
        <v>1</v>
      </c>
      <c r="Z62" s="14">
        <v>1</v>
      </c>
      <c r="AA62" s="14" t="s">
        <v>335</v>
      </c>
      <c r="AB62" s="14"/>
      <c r="AC62" s="14" t="s">
        <v>58</v>
      </c>
      <c r="AD62" s="14" t="s">
        <v>926</v>
      </c>
    </row>
    <row r="63" spans="1:30" ht="63.75" x14ac:dyDescent="0.2">
      <c r="A63" s="18" t="s">
        <v>397</v>
      </c>
      <c r="B63" s="14" t="s">
        <v>304</v>
      </c>
      <c r="C63" s="14">
        <v>2017</v>
      </c>
      <c r="D63" s="14">
        <v>2013</v>
      </c>
      <c r="E63" s="14" t="s">
        <v>106</v>
      </c>
      <c r="F63" s="14" t="s">
        <v>25</v>
      </c>
      <c r="G63" s="14" t="s">
        <v>315</v>
      </c>
      <c r="H63" s="14" t="s">
        <v>55</v>
      </c>
      <c r="I63" s="14" t="s">
        <v>325</v>
      </c>
      <c r="J63" s="14" t="s">
        <v>307</v>
      </c>
      <c r="K63" s="14" t="s">
        <v>308</v>
      </c>
      <c r="L63" s="14" t="s">
        <v>181</v>
      </c>
      <c r="M63" s="14" t="s">
        <v>309</v>
      </c>
      <c r="N63" s="14" t="s">
        <v>310</v>
      </c>
      <c r="O63" s="14">
        <v>263</v>
      </c>
      <c r="P63" s="45">
        <v>6.0000000000000002E-5</v>
      </c>
      <c r="Q63" s="14" t="s">
        <v>311</v>
      </c>
      <c r="R63" s="14"/>
      <c r="S63" s="14" t="s">
        <v>21</v>
      </c>
      <c r="T63" s="18"/>
      <c r="U63" s="14" t="s">
        <v>312</v>
      </c>
      <c r="V63" s="14" t="s">
        <v>313</v>
      </c>
      <c r="W63" s="14">
        <v>1</v>
      </c>
      <c r="X63" s="14">
        <v>1</v>
      </c>
      <c r="Y63" s="14">
        <v>1</v>
      </c>
      <c r="Z63" s="14">
        <v>1</v>
      </c>
      <c r="AA63" s="14" t="s">
        <v>335</v>
      </c>
      <c r="AB63" s="14"/>
      <c r="AC63" s="14" t="s">
        <v>58</v>
      </c>
      <c r="AD63" s="14" t="s">
        <v>926</v>
      </c>
    </row>
    <row r="64" spans="1:30" ht="63.75" x14ac:dyDescent="0.2">
      <c r="A64" s="18" t="s">
        <v>397</v>
      </c>
      <c r="B64" s="14" t="s">
        <v>304</v>
      </c>
      <c r="C64" s="14">
        <v>2017</v>
      </c>
      <c r="D64" s="14">
        <v>2013</v>
      </c>
      <c r="E64" s="14" t="s">
        <v>106</v>
      </c>
      <c r="F64" s="14" t="s">
        <v>25</v>
      </c>
      <c r="G64" s="14" t="s">
        <v>317</v>
      </c>
      <c r="H64" s="14" t="s">
        <v>55</v>
      </c>
      <c r="I64" s="14" t="s">
        <v>325</v>
      </c>
      <c r="J64" s="14" t="s">
        <v>307</v>
      </c>
      <c r="K64" s="14" t="s">
        <v>308</v>
      </c>
      <c r="L64" s="14" t="s">
        <v>181</v>
      </c>
      <c r="M64" s="14" t="s">
        <v>309</v>
      </c>
      <c r="N64" s="14" t="s">
        <v>310</v>
      </c>
      <c r="O64" s="14">
        <v>1987</v>
      </c>
      <c r="P64" s="45">
        <v>5.0000000000000002E-5</v>
      </c>
      <c r="Q64" s="14" t="s">
        <v>311</v>
      </c>
      <c r="R64" s="14"/>
      <c r="S64" s="14" t="s">
        <v>21</v>
      </c>
      <c r="T64" s="18"/>
      <c r="U64" s="14" t="s">
        <v>312</v>
      </c>
      <c r="V64" s="14" t="s">
        <v>313</v>
      </c>
      <c r="W64" s="14">
        <v>1</v>
      </c>
      <c r="X64" s="14">
        <v>1</v>
      </c>
      <c r="Y64" s="14">
        <v>1</v>
      </c>
      <c r="Z64" s="14">
        <v>1</v>
      </c>
      <c r="AA64" s="14" t="s">
        <v>335</v>
      </c>
      <c r="AB64" s="14"/>
      <c r="AC64" s="14" t="s">
        <v>58</v>
      </c>
      <c r="AD64" s="14" t="s">
        <v>926</v>
      </c>
    </row>
    <row r="65" spans="1:30" ht="51" x14ac:dyDescent="0.2">
      <c r="A65" s="18" t="s">
        <v>397</v>
      </c>
      <c r="B65" s="14" t="s">
        <v>304</v>
      </c>
      <c r="C65" s="14">
        <v>2017</v>
      </c>
      <c r="D65" s="14">
        <v>2013</v>
      </c>
      <c r="E65" s="14" t="s">
        <v>106</v>
      </c>
      <c r="F65" s="14" t="s">
        <v>25</v>
      </c>
      <c r="G65" s="14" t="s">
        <v>326</v>
      </c>
      <c r="H65" s="14" t="s">
        <v>327</v>
      </c>
      <c r="I65" s="14" t="s">
        <v>319</v>
      </c>
      <c r="J65" s="14" t="s">
        <v>307</v>
      </c>
      <c r="K65" s="14" t="s">
        <v>12</v>
      </c>
      <c r="L65" s="14" t="s">
        <v>181</v>
      </c>
      <c r="M65" s="14" t="s">
        <v>309</v>
      </c>
      <c r="N65" s="14" t="s">
        <v>310</v>
      </c>
      <c r="O65" s="14">
        <v>72</v>
      </c>
      <c r="P65" s="45">
        <v>6.0000000000000002E-5</v>
      </c>
      <c r="Q65" s="14" t="s">
        <v>311</v>
      </c>
      <c r="R65" s="14"/>
      <c r="S65" s="14" t="s">
        <v>21</v>
      </c>
      <c r="T65" s="18"/>
      <c r="U65" s="14" t="s">
        <v>320</v>
      </c>
      <c r="V65" s="14" t="s">
        <v>321</v>
      </c>
      <c r="W65" s="14">
        <v>1</v>
      </c>
      <c r="X65" s="14">
        <v>1</v>
      </c>
      <c r="Y65" s="14">
        <v>1</v>
      </c>
      <c r="Z65" s="14">
        <v>1</v>
      </c>
      <c r="AA65" s="14" t="s">
        <v>335</v>
      </c>
      <c r="AB65" s="14"/>
      <c r="AC65" s="14" t="s">
        <v>58</v>
      </c>
      <c r="AD65" s="14" t="s">
        <v>926</v>
      </c>
    </row>
    <row r="66" spans="1:30" ht="63.75" x14ac:dyDescent="0.2">
      <c r="A66" s="18" t="s">
        <v>397</v>
      </c>
      <c r="B66" s="14" t="s">
        <v>265</v>
      </c>
      <c r="C66" s="14">
        <v>2017</v>
      </c>
      <c r="D66" s="14">
        <v>2004</v>
      </c>
      <c r="E66" s="14" t="s">
        <v>106</v>
      </c>
      <c r="F66" s="14" t="s">
        <v>25</v>
      </c>
      <c r="G66" s="14" t="s">
        <v>266</v>
      </c>
      <c r="H66" s="14" t="s">
        <v>267</v>
      </c>
      <c r="I66" s="14" t="s">
        <v>268</v>
      </c>
      <c r="J66" s="14" t="s">
        <v>269</v>
      </c>
      <c r="K66" s="14" t="s">
        <v>12</v>
      </c>
      <c r="L66" s="14" t="s">
        <v>270</v>
      </c>
      <c r="M66" s="14" t="s">
        <v>251</v>
      </c>
      <c r="N66" s="14" t="s">
        <v>271</v>
      </c>
      <c r="O66" s="14">
        <v>12</v>
      </c>
      <c r="P66" s="45">
        <v>0.1</v>
      </c>
      <c r="Q66" s="14" t="s">
        <v>35</v>
      </c>
      <c r="R66" s="14"/>
      <c r="S66" s="14" t="s">
        <v>272</v>
      </c>
      <c r="T66" s="14"/>
      <c r="U66" s="14" t="s">
        <v>273</v>
      </c>
      <c r="V66" s="14" t="s">
        <v>273</v>
      </c>
      <c r="W66" s="14">
        <v>1</v>
      </c>
      <c r="X66" s="14">
        <v>1</v>
      </c>
      <c r="Y66" s="14">
        <v>1</v>
      </c>
      <c r="Z66" s="14">
        <v>1</v>
      </c>
      <c r="AA66" s="14">
        <v>0</v>
      </c>
      <c r="AB66" s="14"/>
      <c r="AC66" s="14" t="s">
        <v>58</v>
      </c>
      <c r="AD66" s="14" t="s">
        <v>926</v>
      </c>
    </row>
    <row r="67" spans="1:30" ht="38.25" x14ac:dyDescent="0.2">
      <c r="A67" s="18" t="s">
        <v>397</v>
      </c>
      <c r="B67" s="14" t="s">
        <v>265</v>
      </c>
      <c r="C67" s="14">
        <v>2017</v>
      </c>
      <c r="D67" s="14">
        <v>2016</v>
      </c>
      <c r="E67" s="14" t="s">
        <v>274</v>
      </c>
      <c r="F67" s="14" t="s">
        <v>275</v>
      </c>
      <c r="G67" s="14" t="s">
        <v>276</v>
      </c>
      <c r="H67" s="14" t="s">
        <v>11</v>
      </c>
      <c r="I67" s="14" t="s">
        <v>277</v>
      </c>
      <c r="J67" s="14" t="s">
        <v>210</v>
      </c>
      <c r="K67" s="14" t="s">
        <v>12</v>
      </c>
      <c r="L67" s="14" t="s">
        <v>270</v>
      </c>
      <c r="M67" s="14" t="s">
        <v>278</v>
      </c>
      <c r="N67" s="14" t="s">
        <v>271</v>
      </c>
      <c r="O67" s="14">
        <v>160</v>
      </c>
      <c r="P67" s="44">
        <v>1.6999999999999999E-3</v>
      </c>
      <c r="Q67" s="14" t="s">
        <v>35</v>
      </c>
      <c r="R67" s="14"/>
      <c r="S67" s="14" t="s">
        <v>279</v>
      </c>
      <c r="T67" s="14"/>
      <c r="U67" s="14" t="s">
        <v>280</v>
      </c>
      <c r="V67" s="14" t="s">
        <v>280</v>
      </c>
      <c r="W67" s="14">
        <v>0</v>
      </c>
      <c r="X67" s="14">
        <v>0</v>
      </c>
      <c r="Y67" s="14">
        <v>1</v>
      </c>
      <c r="Z67" s="14">
        <v>2</v>
      </c>
      <c r="AA67" s="14">
        <v>0</v>
      </c>
      <c r="AB67" s="14"/>
      <c r="AC67" s="14" t="s">
        <v>197</v>
      </c>
      <c r="AD67" s="14" t="s">
        <v>926</v>
      </c>
    </row>
    <row r="68" spans="1:30" ht="38.25" x14ac:dyDescent="0.2">
      <c r="A68" s="18" t="s">
        <v>397</v>
      </c>
      <c r="B68" s="14" t="s">
        <v>265</v>
      </c>
      <c r="C68" s="14">
        <v>2017</v>
      </c>
      <c r="D68" s="14">
        <v>2013</v>
      </c>
      <c r="E68" s="14" t="s">
        <v>296</v>
      </c>
      <c r="F68" s="14" t="s">
        <v>297</v>
      </c>
      <c r="G68" s="14" t="s">
        <v>276</v>
      </c>
      <c r="H68" s="14" t="s">
        <v>11</v>
      </c>
      <c r="I68" s="14" t="s">
        <v>298</v>
      </c>
      <c r="J68" s="14" t="s">
        <v>299</v>
      </c>
      <c r="K68" s="14" t="s">
        <v>12</v>
      </c>
      <c r="L68" s="14" t="s">
        <v>111</v>
      </c>
      <c r="M68" s="14" t="s">
        <v>300</v>
      </c>
      <c r="N68" s="14" t="s">
        <v>301</v>
      </c>
      <c r="O68" s="14">
        <v>1036</v>
      </c>
      <c r="P68" s="44">
        <v>0.12</v>
      </c>
      <c r="Q68" s="14" t="s">
        <v>13</v>
      </c>
      <c r="R68" s="14"/>
      <c r="S68" s="14" t="s">
        <v>302</v>
      </c>
      <c r="T68" s="14"/>
      <c r="U68" s="14" t="s">
        <v>303</v>
      </c>
      <c r="V68" s="14" t="s">
        <v>303</v>
      </c>
      <c r="W68" s="14">
        <v>2</v>
      </c>
      <c r="X68" s="14">
        <v>1</v>
      </c>
      <c r="Y68" s="14">
        <v>1</v>
      </c>
      <c r="Z68" s="14">
        <v>1</v>
      </c>
      <c r="AA68" s="14">
        <v>0</v>
      </c>
      <c r="AB68" s="14"/>
      <c r="AC68" s="14" t="s">
        <v>58</v>
      </c>
      <c r="AD68" s="14" t="s">
        <v>926</v>
      </c>
    </row>
    <row r="69" spans="1:30" ht="51" x14ac:dyDescent="0.2">
      <c r="A69" s="18" t="s">
        <v>397</v>
      </c>
      <c r="B69" s="14" t="s">
        <v>265</v>
      </c>
      <c r="C69" s="14">
        <v>2017</v>
      </c>
      <c r="D69" s="14">
        <v>2016</v>
      </c>
      <c r="E69" s="14" t="s">
        <v>106</v>
      </c>
      <c r="F69" s="14" t="s">
        <v>25</v>
      </c>
      <c r="G69" s="14" t="s">
        <v>276</v>
      </c>
      <c r="H69" s="14" t="s">
        <v>11</v>
      </c>
      <c r="I69" s="14" t="s">
        <v>286</v>
      </c>
      <c r="J69" s="14" t="s">
        <v>287</v>
      </c>
      <c r="K69" s="14" t="s">
        <v>12</v>
      </c>
      <c r="L69" s="14" t="s">
        <v>270</v>
      </c>
      <c r="M69" s="14" t="s">
        <v>283</v>
      </c>
      <c r="N69" s="14" t="s">
        <v>284</v>
      </c>
      <c r="O69" s="14">
        <v>8</v>
      </c>
      <c r="P69" s="44">
        <v>1E-3</v>
      </c>
      <c r="Q69" s="14" t="s">
        <v>35</v>
      </c>
      <c r="R69" s="14"/>
      <c r="S69" s="14" t="s">
        <v>21</v>
      </c>
      <c r="T69" s="14"/>
      <c r="U69" s="14" t="s">
        <v>288</v>
      </c>
      <c r="V69" s="14" t="s">
        <v>280</v>
      </c>
      <c r="W69" s="14">
        <v>0</v>
      </c>
      <c r="X69" s="14">
        <v>0</v>
      </c>
      <c r="Y69" s="14">
        <v>0</v>
      </c>
      <c r="Z69" s="14">
        <v>1</v>
      </c>
      <c r="AA69" s="14">
        <v>0</v>
      </c>
      <c r="AB69" s="14"/>
      <c r="AC69" s="14" t="s">
        <v>197</v>
      </c>
      <c r="AD69" s="14" t="s">
        <v>926</v>
      </c>
    </row>
    <row r="70" spans="1:30" ht="51" x14ac:dyDescent="0.2">
      <c r="A70" s="18" t="s">
        <v>397</v>
      </c>
      <c r="B70" s="14" t="s">
        <v>265</v>
      </c>
      <c r="C70" s="14">
        <v>2017</v>
      </c>
      <c r="D70" s="14">
        <v>2016</v>
      </c>
      <c r="E70" s="14" t="s">
        <v>106</v>
      </c>
      <c r="F70" s="14" t="s">
        <v>25</v>
      </c>
      <c r="G70" s="14" t="s">
        <v>276</v>
      </c>
      <c r="H70" s="14" t="s">
        <v>11</v>
      </c>
      <c r="I70" s="14" t="s">
        <v>281</v>
      </c>
      <c r="J70" s="14" t="s">
        <v>282</v>
      </c>
      <c r="K70" s="14" t="s">
        <v>12</v>
      </c>
      <c r="L70" s="14" t="s">
        <v>111</v>
      </c>
      <c r="M70" s="14" t="s">
        <v>283</v>
      </c>
      <c r="N70" s="14" t="s">
        <v>284</v>
      </c>
      <c r="O70" s="14">
        <v>20</v>
      </c>
      <c r="P70" s="44">
        <v>0.01</v>
      </c>
      <c r="Q70" s="14" t="s">
        <v>35</v>
      </c>
      <c r="R70" s="14"/>
      <c r="S70" s="14" t="s">
        <v>285</v>
      </c>
      <c r="T70" s="14"/>
      <c r="U70" s="14" t="s">
        <v>273</v>
      </c>
      <c r="V70" s="14" t="s">
        <v>273</v>
      </c>
      <c r="W70" s="14">
        <v>2</v>
      </c>
      <c r="X70" s="14">
        <v>1</v>
      </c>
      <c r="Y70" s="14">
        <v>1</v>
      </c>
      <c r="Z70" s="14">
        <v>1</v>
      </c>
      <c r="AA70" s="14">
        <v>0</v>
      </c>
      <c r="AB70" s="14"/>
      <c r="AC70" s="14" t="s">
        <v>58</v>
      </c>
      <c r="AD70" s="14" t="s">
        <v>926</v>
      </c>
    </row>
    <row r="71" spans="1:30" ht="51" x14ac:dyDescent="0.2">
      <c r="A71" s="18" t="s">
        <v>397</v>
      </c>
      <c r="B71" s="14" t="s">
        <v>265</v>
      </c>
      <c r="C71" s="14">
        <v>2008</v>
      </c>
      <c r="D71" s="14">
        <v>2008</v>
      </c>
      <c r="E71" s="14" t="s">
        <v>23</v>
      </c>
      <c r="F71" s="14" t="s">
        <v>289</v>
      </c>
      <c r="G71" s="14" t="s">
        <v>276</v>
      </c>
      <c r="H71" s="14" t="s">
        <v>11</v>
      </c>
      <c r="I71" s="14" t="s">
        <v>290</v>
      </c>
      <c r="J71" s="14" t="s">
        <v>291</v>
      </c>
      <c r="K71" s="14" t="s">
        <v>12</v>
      </c>
      <c r="L71" s="14" t="s">
        <v>111</v>
      </c>
      <c r="M71" s="14" t="s">
        <v>292</v>
      </c>
      <c r="N71" s="14" t="s">
        <v>293</v>
      </c>
      <c r="O71" s="14">
        <v>48</v>
      </c>
      <c r="P71" s="44">
        <v>0.623</v>
      </c>
      <c r="Q71" s="14"/>
      <c r="R71" s="14"/>
      <c r="S71" s="14" t="s">
        <v>294</v>
      </c>
      <c r="T71" s="14"/>
      <c r="U71" s="14" t="s">
        <v>295</v>
      </c>
      <c r="V71" s="14" t="s">
        <v>295</v>
      </c>
      <c r="W71" s="14">
        <v>2</v>
      </c>
      <c r="X71" s="14">
        <v>3</v>
      </c>
      <c r="Y71" s="14">
        <v>1</v>
      </c>
      <c r="Z71" s="14">
        <v>1</v>
      </c>
      <c r="AA71" s="14">
        <v>0</v>
      </c>
      <c r="AB71" s="14"/>
      <c r="AC71" s="14" t="s">
        <v>197</v>
      </c>
      <c r="AD71" s="14" t="s">
        <v>926</v>
      </c>
    </row>
    <row r="72" spans="1:30" ht="89.25" x14ac:dyDescent="0.2">
      <c r="A72" s="18" t="s">
        <v>397</v>
      </c>
      <c r="B72" s="14" t="s">
        <v>354</v>
      </c>
      <c r="C72" s="14">
        <v>2018</v>
      </c>
      <c r="D72" s="14">
        <v>2012</v>
      </c>
      <c r="E72" s="14" t="s">
        <v>106</v>
      </c>
      <c r="F72" s="14" t="s">
        <v>9</v>
      </c>
      <c r="G72" s="14" t="s">
        <v>355</v>
      </c>
      <c r="H72" s="14" t="s">
        <v>194</v>
      </c>
      <c r="I72" s="14" t="s">
        <v>179</v>
      </c>
      <c r="J72" s="14" t="s">
        <v>180</v>
      </c>
      <c r="K72" s="14" t="s">
        <v>12</v>
      </c>
      <c r="L72" s="14" t="s">
        <v>181</v>
      </c>
      <c r="M72" s="14" t="s">
        <v>182</v>
      </c>
      <c r="N72" s="14" t="s">
        <v>190</v>
      </c>
      <c r="O72" s="14">
        <v>41</v>
      </c>
      <c r="P72" s="44" t="s">
        <v>357</v>
      </c>
      <c r="Q72" s="14" t="s">
        <v>51</v>
      </c>
      <c r="R72" s="14"/>
      <c r="S72" s="14" t="s">
        <v>21</v>
      </c>
      <c r="T72" s="14"/>
      <c r="U72" s="14" t="s">
        <v>185</v>
      </c>
      <c r="V72" s="14" t="s">
        <v>185</v>
      </c>
      <c r="W72" s="14">
        <v>2</v>
      </c>
      <c r="X72" s="14">
        <v>2</v>
      </c>
      <c r="Y72" s="14">
        <v>2</v>
      </c>
      <c r="Z72" s="14">
        <v>3</v>
      </c>
      <c r="AA72" s="14">
        <v>2</v>
      </c>
      <c r="AB72" s="14"/>
      <c r="AC72" s="14" t="s">
        <v>58</v>
      </c>
      <c r="AD72" s="14" t="s">
        <v>928</v>
      </c>
    </row>
    <row r="73" spans="1:30" ht="63.75" x14ac:dyDescent="0.2">
      <c r="A73" s="18" t="s">
        <v>397</v>
      </c>
      <c r="B73" s="14" t="s">
        <v>354</v>
      </c>
      <c r="C73" s="14">
        <v>2018</v>
      </c>
      <c r="D73" s="14">
        <v>2010</v>
      </c>
      <c r="E73" s="14" t="s">
        <v>23</v>
      </c>
      <c r="F73" s="14" t="s">
        <v>359</v>
      </c>
      <c r="G73" s="14" t="s">
        <v>355</v>
      </c>
      <c r="H73" s="14" t="s">
        <v>194</v>
      </c>
      <c r="I73" s="14" t="s">
        <v>179</v>
      </c>
      <c r="J73" s="14" t="s">
        <v>180</v>
      </c>
      <c r="K73" s="14" t="s">
        <v>12</v>
      </c>
      <c r="L73" s="14" t="s">
        <v>181</v>
      </c>
      <c r="M73" s="14" t="s">
        <v>182</v>
      </c>
      <c r="N73" s="14" t="s">
        <v>190</v>
      </c>
      <c r="O73" s="14"/>
      <c r="P73" s="44" t="s">
        <v>357</v>
      </c>
      <c r="Q73" s="14" t="s">
        <v>51</v>
      </c>
      <c r="R73" s="14"/>
      <c r="S73" s="14" t="s">
        <v>21</v>
      </c>
      <c r="T73" s="14"/>
      <c r="U73" s="14" t="s">
        <v>360</v>
      </c>
      <c r="V73" s="14" t="s">
        <v>360</v>
      </c>
      <c r="W73" s="14">
        <v>1</v>
      </c>
      <c r="X73" s="14">
        <v>1</v>
      </c>
      <c r="Y73" s="14">
        <v>1</v>
      </c>
      <c r="Z73" s="14">
        <v>2</v>
      </c>
      <c r="AA73" s="14">
        <v>1</v>
      </c>
      <c r="AB73" s="14"/>
      <c r="AC73" s="14" t="s">
        <v>361</v>
      </c>
      <c r="AD73" s="14" t="s">
        <v>928</v>
      </c>
    </row>
    <row r="74" spans="1:30" ht="89.25" x14ac:dyDescent="0.2">
      <c r="A74" s="18" t="s">
        <v>397</v>
      </c>
      <c r="B74" s="14" t="s">
        <v>354</v>
      </c>
      <c r="C74" s="14">
        <v>2018</v>
      </c>
      <c r="D74" s="14">
        <v>2012</v>
      </c>
      <c r="E74" s="14" t="s">
        <v>106</v>
      </c>
      <c r="F74" s="14" t="s">
        <v>9</v>
      </c>
      <c r="G74" s="14" t="s">
        <v>355</v>
      </c>
      <c r="H74" s="14" t="s">
        <v>194</v>
      </c>
      <c r="I74" s="14" t="s">
        <v>195</v>
      </c>
      <c r="J74" s="14" t="s">
        <v>196</v>
      </c>
      <c r="K74" s="14" t="s">
        <v>12</v>
      </c>
      <c r="L74" s="14" t="s">
        <v>181</v>
      </c>
      <c r="M74" s="14" t="s">
        <v>182</v>
      </c>
      <c r="N74" s="14" t="s">
        <v>183</v>
      </c>
      <c r="O74" s="14">
        <v>22</v>
      </c>
      <c r="P74" s="44" t="s">
        <v>358</v>
      </c>
      <c r="Q74" s="14" t="s">
        <v>51</v>
      </c>
      <c r="R74" s="14"/>
      <c r="S74" s="14" t="s">
        <v>21</v>
      </c>
      <c r="T74" s="14"/>
      <c r="U74" s="14" t="s">
        <v>185</v>
      </c>
      <c r="V74" s="14" t="s">
        <v>185</v>
      </c>
      <c r="W74" s="14">
        <v>2</v>
      </c>
      <c r="X74" s="14">
        <v>2</v>
      </c>
      <c r="Y74" s="14">
        <v>2</v>
      </c>
      <c r="Z74" s="14">
        <v>3</v>
      </c>
      <c r="AA74" s="14">
        <v>2</v>
      </c>
      <c r="AB74" s="14"/>
      <c r="AC74" s="14" t="s">
        <v>58</v>
      </c>
      <c r="AD74" s="14" t="s">
        <v>928</v>
      </c>
    </row>
    <row r="75" spans="1:30" ht="63.75" x14ac:dyDescent="0.2">
      <c r="A75" s="18" t="s">
        <v>397</v>
      </c>
      <c r="B75" s="14" t="s">
        <v>354</v>
      </c>
      <c r="C75" s="14">
        <v>2018</v>
      </c>
      <c r="D75" s="14">
        <v>2018</v>
      </c>
      <c r="E75" s="14" t="s">
        <v>23</v>
      </c>
      <c r="F75" s="14" t="s">
        <v>359</v>
      </c>
      <c r="G75" s="14" t="s">
        <v>355</v>
      </c>
      <c r="H75" s="14" t="s">
        <v>194</v>
      </c>
      <c r="I75" s="14" t="s">
        <v>195</v>
      </c>
      <c r="J75" s="14" t="s">
        <v>196</v>
      </c>
      <c r="K75" s="14" t="s">
        <v>12</v>
      </c>
      <c r="L75" s="14" t="s">
        <v>181</v>
      </c>
      <c r="M75" s="14" t="s">
        <v>182</v>
      </c>
      <c r="N75" s="14" t="s">
        <v>183</v>
      </c>
      <c r="O75" s="14">
        <v>28</v>
      </c>
      <c r="P75" s="44" t="s">
        <v>358</v>
      </c>
      <c r="Q75" s="14" t="s">
        <v>51</v>
      </c>
      <c r="R75" s="14"/>
      <c r="S75" s="14" t="s">
        <v>21</v>
      </c>
      <c r="T75" s="14"/>
      <c r="U75" s="14" t="s">
        <v>360</v>
      </c>
      <c r="V75" s="14" t="s">
        <v>360</v>
      </c>
      <c r="W75" s="14">
        <v>1</v>
      </c>
      <c r="X75" s="14">
        <v>1</v>
      </c>
      <c r="Y75" s="14">
        <v>1</v>
      </c>
      <c r="Z75" s="14">
        <v>2</v>
      </c>
      <c r="AA75" s="14">
        <v>1</v>
      </c>
      <c r="AB75" s="14"/>
      <c r="AC75" s="14" t="s">
        <v>361</v>
      </c>
      <c r="AD75" s="14" t="s">
        <v>928</v>
      </c>
    </row>
    <row r="76" spans="1:30" ht="89.25" x14ac:dyDescent="0.2">
      <c r="A76" s="18" t="s">
        <v>397</v>
      </c>
      <c r="B76" s="14" t="s">
        <v>354</v>
      </c>
      <c r="C76" s="14">
        <v>2018</v>
      </c>
      <c r="D76" s="14">
        <v>2012</v>
      </c>
      <c r="E76" s="14" t="s">
        <v>106</v>
      </c>
      <c r="F76" s="14" t="s">
        <v>9</v>
      </c>
      <c r="G76" s="14" t="s">
        <v>355</v>
      </c>
      <c r="H76" s="14" t="s">
        <v>194</v>
      </c>
      <c r="I76" s="14" t="s">
        <v>200</v>
      </c>
      <c r="J76" s="14" t="s">
        <v>356</v>
      </c>
      <c r="K76" s="14" t="s">
        <v>12</v>
      </c>
      <c r="L76" s="14" t="s">
        <v>181</v>
      </c>
      <c r="M76" s="14" t="s">
        <v>182</v>
      </c>
      <c r="N76" s="14" t="s">
        <v>203</v>
      </c>
      <c r="O76" s="14">
        <v>11</v>
      </c>
      <c r="P76" s="44" t="s">
        <v>358</v>
      </c>
      <c r="Q76" s="14" t="s">
        <v>51</v>
      </c>
      <c r="R76" s="14"/>
      <c r="S76" s="14" t="s">
        <v>21</v>
      </c>
      <c r="T76" s="14"/>
      <c r="U76" s="14" t="s">
        <v>185</v>
      </c>
      <c r="V76" s="14" t="s">
        <v>185</v>
      </c>
      <c r="W76" s="14">
        <v>2</v>
      </c>
      <c r="X76" s="14">
        <v>2</v>
      </c>
      <c r="Y76" s="14">
        <v>2</v>
      </c>
      <c r="Z76" s="14">
        <v>3</v>
      </c>
      <c r="AA76" s="14">
        <v>2</v>
      </c>
      <c r="AB76" s="14"/>
      <c r="AC76" s="14" t="s">
        <v>58</v>
      </c>
      <c r="AD76" s="14" t="s">
        <v>928</v>
      </c>
    </row>
    <row r="77" spans="1:30" ht="63.75" x14ac:dyDescent="0.2">
      <c r="A77" s="18" t="s">
        <v>397</v>
      </c>
      <c r="B77" s="14" t="s">
        <v>354</v>
      </c>
      <c r="C77" s="14">
        <v>2018</v>
      </c>
      <c r="D77" s="14">
        <v>2018</v>
      </c>
      <c r="E77" s="14" t="s">
        <v>23</v>
      </c>
      <c r="F77" s="14" t="s">
        <v>359</v>
      </c>
      <c r="G77" s="14" t="s">
        <v>355</v>
      </c>
      <c r="H77" s="14" t="s">
        <v>194</v>
      </c>
      <c r="I77" s="14" t="s">
        <v>200</v>
      </c>
      <c r="J77" s="14" t="s">
        <v>356</v>
      </c>
      <c r="K77" s="14" t="s">
        <v>12</v>
      </c>
      <c r="L77" s="14" t="s">
        <v>181</v>
      </c>
      <c r="M77" s="14" t="s">
        <v>182</v>
      </c>
      <c r="N77" s="14" t="s">
        <v>203</v>
      </c>
      <c r="O77" s="14">
        <v>3</v>
      </c>
      <c r="P77" s="44" t="s">
        <v>358</v>
      </c>
      <c r="Q77" s="14" t="s">
        <v>51</v>
      </c>
      <c r="R77" s="14"/>
      <c r="S77" s="14" t="s">
        <v>21</v>
      </c>
      <c r="T77" s="14"/>
      <c r="U77" s="14" t="s">
        <v>643</v>
      </c>
      <c r="V77" s="14" t="s">
        <v>643</v>
      </c>
      <c r="W77" s="14">
        <v>1</v>
      </c>
      <c r="X77" s="14">
        <v>1</v>
      </c>
      <c r="Y77" s="14">
        <v>1</v>
      </c>
      <c r="Z77" s="14">
        <v>2</v>
      </c>
      <c r="AA77" s="14">
        <v>1</v>
      </c>
      <c r="AB77" s="14"/>
      <c r="AC77" s="14" t="s">
        <v>361</v>
      </c>
      <c r="AD77" s="14" t="s">
        <v>928</v>
      </c>
    </row>
    <row r="78" spans="1:30" ht="89.25" x14ac:dyDescent="0.2">
      <c r="A78" s="18" t="s">
        <v>397</v>
      </c>
      <c r="B78" s="14" t="s">
        <v>176</v>
      </c>
      <c r="C78" s="14">
        <v>2017</v>
      </c>
      <c r="D78" s="14">
        <v>2017</v>
      </c>
      <c r="E78" s="14" t="s">
        <v>106</v>
      </c>
      <c r="F78" s="14" t="s">
        <v>9</v>
      </c>
      <c r="G78" s="14" t="s">
        <v>188</v>
      </c>
      <c r="H78" s="14" t="s">
        <v>189</v>
      </c>
      <c r="I78" s="14" t="s">
        <v>179</v>
      </c>
      <c r="J78" s="14" t="s">
        <v>180</v>
      </c>
      <c r="K78" s="14" t="s">
        <v>12</v>
      </c>
      <c r="L78" s="14" t="s">
        <v>181</v>
      </c>
      <c r="M78" s="14" t="s">
        <v>182</v>
      </c>
      <c r="N78" s="14" t="s">
        <v>190</v>
      </c>
      <c r="O78" s="14">
        <v>25</v>
      </c>
      <c r="P78" s="44">
        <v>0.05</v>
      </c>
      <c r="Q78" s="14" t="s">
        <v>13</v>
      </c>
      <c r="R78" s="14" t="s">
        <v>191</v>
      </c>
      <c r="S78" s="14" t="s">
        <v>21</v>
      </c>
      <c r="T78" s="14" t="s">
        <v>184</v>
      </c>
      <c r="U78" s="14" t="s">
        <v>185</v>
      </c>
      <c r="V78" s="14" t="s">
        <v>185</v>
      </c>
      <c r="W78" s="14">
        <v>1</v>
      </c>
      <c r="X78" s="14" t="s">
        <v>192</v>
      </c>
      <c r="Y78" s="14" t="s">
        <v>192</v>
      </c>
      <c r="Z78" s="14">
        <v>2</v>
      </c>
      <c r="AA78" s="14">
        <v>0</v>
      </c>
      <c r="AB78" s="14"/>
      <c r="AC78" s="14" t="s">
        <v>58</v>
      </c>
      <c r="AD78" s="14" t="s">
        <v>926</v>
      </c>
    </row>
    <row r="79" spans="1:30" ht="89.25" x14ac:dyDescent="0.2">
      <c r="A79" s="18" t="s">
        <v>397</v>
      </c>
      <c r="B79" s="14" t="s">
        <v>176</v>
      </c>
      <c r="C79" s="14">
        <v>2017</v>
      </c>
      <c r="D79" s="14">
        <v>2017</v>
      </c>
      <c r="E79" s="14" t="s">
        <v>106</v>
      </c>
      <c r="F79" s="14" t="s">
        <v>9</v>
      </c>
      <c r="G79" s="14" t="s">
        <v>193</v>
      </c>
      <c r="H79" s="14" t="s">
        <v>194</v>
      </c>
      <c r="I79" s="14" t="s">
        <v>195</v>
      </c>
      <c r="J79" s="14" t="s">
        <v>196</v>
      </c>
      <c r="K79" s="14" t="s">
        <v>12</v>
      </c>
      <c r="L79" s="14" t="s">
        <v>181</v>
      </c>
      <c r="M79" s="14" t="s">
        <v>182</v>
      </c>
      <c r="N79" s="14" t="s">
        <v>183</v>
      </c>
      <c r="O79" s="14">
        <v>22</v>
      </c>
      <c r="P79" s="44">
        <v>6.7999999999999996E-3</v>
      </c>
      <c r="Q79" s="14" t="s">
        <v>13</v>
      </c>
      <c r="R79" s="14"/>
      <c r="S79" s="14" t="s">
        <v>21</v>
      </c>
      <c r="T79" s="14" t="s">
        <v>184</v>
      </c>
      <c r="U79" s="14" t="s">
        <v>185</v>
      </c>
      <c r="V79" s="14" t="s">
        <v>185</v>
      </c>
      <c r="W79" s="14"/>
      <c r="X79" s="14"/>
      <c r="Y79" s="14"/>
      <c r="Z79" s="14"/>
      <c r="AA79" s="14">
        <v>0</v>
      </c>
      <c r="AB79" s="14"/>
      <c r="AC79" s="14" t="s">
        <v>197</v>
      </c>
      <c r="AD79" s="14" t="s">
        <v>926</v>
      </c>
    </row>
    <row r="80" spans="1:30" ht="51" x14ac:dyDescent="0.2">
      <c r="A80" s="18" t="s">
        <v>397</v>
      </c>
      <c r="B80" s="14" t="s">
        <v>176</v>
      </c>
      <c r="C80" s="14">
        <v>2017</v>
      </c>
      <c r="D80" s="14">
        <v>2017</v>
      </c>
      <c r="E80" s="14" t="s">
        <v>198</v>
      </c>
      <c r="F80" s="14" t="s">
        <v>199</v>
      </c>
      <c r="G80" s="14" t="s">
        <v>193</v>
      </c>
      <c r="H80" s="14" t="s">
        <v>194</v>
      </c>
      <c r="I80" s="14" t="s">
        <v>200</v>
      </c>
      <c r="J80" s="14" t="s">
        <v>201</v>
      </c>
      <c r="K80" s="14" t="s">
        <v>202</v>
      </c>
      <c r="L80" s="14" t="s">
        <v>181</v>
      </c>
      <c r="M80" s="14" t="s">
        <v>182</v>
      </c>
      <c r="N80" s="14" t="s">
        <v>203</v>
      </c>
      <c r="O80" s="14">
        <v>40</v>
      </c>
      <c r="P80" s="44">
        <v>0.56999999999999995</v>
      </c>
      <c r="Q80" s="14" t="s">
        <v>51</v>
      </c>
      <c r="R80" s="14"/>
      <c r="S80" s="14" t="s">
        <v>204</v>
      </c>
      <c r="T80" s="14"/>
      <c r="U80" s="14" t="s">
        <v>205</v>
      </c>
      <c r="V80" s="14" t="s">
        <v>205</v>
      </c>
      <c r="W80" s="14" t="s">
        <v>206</v>
      </c>
      <c r="X80" s="14">
        <v>0</v>
      </c>
      <c r="Y80" s="14" t="s">
        <v>206</v>
      </c>
      <c r="Z80" s="14" t="s">
        <v>207</v>
      </c>
      <c r="AA80" s="14">
        <v>0</v>
      </c>
      <c r="AB80" s="14"/>
      <c r="AC80" s="14" t="s">
        <v>197</v>
      </c>
      <c r="AD80" s="14" t="s">
        <v>926</v>
      </c>
    </row>
    <row r="81" spans="1:30" ht="89.25" x14ac:dyDescent="0.2">
      <c r="A81" s="18" t="s">
        <v>397</v>
      </c>
      <c r="B81" s="14" t="s">
        <v>176</v>
      </c>
      <c r="C81" s="14">
        <v>2017</v>
      </c>
      <c r="D81" s="14">
        <v>2017</v>
      </c>
      <c r="E81" s="14" t="s">
        <v>208</v>
      </c>
      <c r="F81" s="14" t="s">
        <v>209</v>
      </c>
      <c r="G81" s="14" t="s">
        <v>193</v>
      </c>
      <c r="H81" s="14" t="s">
        <v>194</v>
      </c>
      <c r="I81" s="14" t="s">
        <v>200</v>
      </c>
      <c r="J81" s="14" t="s">
        <v>201</v>
      </c>
      <c r="K81" s="14" t="s">
        <v>12</v>
      </c>
      <c r="L81" s="14" t="s">
        <v>181</v>
      </c>
      <c r="M81" s="14" t="s">
        <v>210</v>
      </c>
      <c r="N81" s="14" t="s">
        <v>211</v>
      </c>
      <c r="O81" s="14">
        <v>900</v>
      </c>
      <c r="P81" s="44">
        <v>0.1</v>
      </c>
      <c r="Q81" s="14" t="s">
        <v>51</v>
      </c>
      <c r="R81" s="14"/>
      <c r="S81" s="14" t="s">
        <v>212</v>
      </c>
      <c r="T81" s="14"/>
      <c r="U81" s="14" t="s">
        <v>213</v>
      </c>
      <c r="V81" s="14" t="s">
        <v>185</v>
      </c>
      <c r="W81" s="14" t="s">
        <v>206</v>
      </c>
      <c r="X81" s="14">
        <v>0</v>
      </c>
      <c r="Y81" s="14" t="s">
        <v>206</v>
      </c>
      <c r="Z81" s="14" t="s">
        <v>207</v>
      </c>
      <c r="AA81" s="14">
        <v>0</v>
      </c>
      <c r="AB81" s="14"/>
      <c r="AC81" s="14" t="s">
        <v>197</v>
      </c>
      <c r="AD81" s="14" t="s">
        <v>926</v>
      </c>
    </row>
    <row r="82" spans="1:30" ht="89.25" x14ac:dyDescent="0.2">
      <c r="A82" s="18" t="s">
        <v>397</v>
      </c>
      <c r="B82" s="14" t="s">
        <v>176</v>
      </c>
      <c r="C82" s="14">
        <v>2017</v>
      </c>
      <c r="D82" s="14">
        <v>2017</v>
      </c>
      <c r="E82" s="14" t="s">
        <v>106</v>
      </c>
      <c r="F82" s="14" t="s">
        <v>9</v>
      </c>
      <c r="G82" s="14" t="s">
        <v>186</v>
      </c>
      <c r="H82" s="14" t="s">
        <v>187</v>
      </c>
      <c r="I82" s="14" t="s">
        <v>179</v>
      </c>
      <c r="J82" s="14" t="s">
        <v>180</v>
      </c>
      <c r="K82" s="14" t="s">
        <v>12</v>
      </c>
      <c r="L82" s="14" t="s">
        <v>181</v>
      </c>
      <c r="M82" s="14" t="s">
        <v>182</v>
      </c>
      <c r="N82" s="14" t="s">
        <v>183</v>
      </c>
      <c r="O82" s="14">
        <v>4</v>
      </c>
      <c r="P82" s="44">
        <v>0.12</v>
      </c>
      <c r="Q82" s="14" t="s">
        <v>13</v>
      </c>
      <c r="R82" s="14"/>
      <c r="S82" s="14" t="s">
        <v>21</v>
      </c>
      <c r="T82" s="14" t="s">
        <v>184</v>
      </c>
      <c r="U82" s="14" t="s">
        <v>185</v>
      </c>
      <c r="V82" s="14" t="s">
        <v>185</v>
      </c>
      <c r="W82" s="14">
        <v>1</v>
      </c>
      <c r="X82" s="14">
        <v>0</v>
      </c>
      <c r="Y82" s="14">
        <v>1</v>
      </c>
      <c r="Z82" s="14">
        <v>2</v>
      </c>
      <c r="AA82" s="14">
        <v>0</v>
      </c>
      <c r="AB82" s="14"/>
      <c r="AC82" s="14" t="s">
        <v>58</v>
      </c>
      <c r="AD82" s="14" t="s">
        <v>926</v>
      </c>
    </row>
    <row r="83" spans="1:30" ht="89.25" x14ac:dyDescent="0.2">
      <c r="A83" s="18" t="s">
        <v>397</v>
      </c>
      <c r="B83" s="14" t="s">
        <v>176</v>
      </c>
      <c r="C83" s="14">
        <v>2017</v>
      </c>
      <c r="D83" s="14">
        <v>2017</v>
      </c>
      <c r="E83" s="14" t="s">
        <v>106</v>
      </c>
      <c r="F83" s="14" t="s">
        <v>9</v>
      </c>
      <c r="G83" s="14" t="s">
        <v>177</v>
      </c>
      <c r="H83" s="14" t="s">
        <v>178</v>
      </c>
      <c r="I83" s="14" t="s">
        <v>179</v>
      </c>
      <c r="J83" s="14" t="s">
        <v>180</v>
      </c>
      <c r="K83" s="14" t="s">
        <v>12</v>
      </c>
      <c r="L83" s="14" t="s">
        <v>181</v>
      </c>
      <c r="M83" s="14" t="s">
        <v>182</v>
      </c>
      <c r="N83" s="14" t="s">
        <v>183</v>
      </c>
      <c r="O83" s="14">
        <v>1</v>
      </c>
      <c r="P83" s="44">
        <v>0.12</v>
      </c>
      <c r="Q83" s="14" t="s">
        <v>13</v>
      </c>
      <c r="R83" s="14"/>
      <c r="S83" s="14" t="s">
        <v>21</v>
      </c>
      <c r="T83" s="14" t="s">
        <v>184</v>
      </c>
      <c r="U83" s="14" t="s">
        <v>185</v>
      </c>
      <c r="V83" s="14" t="s">
        <v>185</v>
      </c>
      <c r="W83" s="14">
        <v>1</v>
      </c>
      <c r="X83" s="14">
        <v>1</v>
      </c>
      <c r="Y83" s="14">
        <v>1</v>
      </c>
      <c r="Z83" s="14">
        <v>2</v>
      </c>
      <c r="AA83" s="14">
        <v>0</v>
      </c>
      <c r="AB83" s="14"/>
      <c r="AC83" s="14" t="s">
        <v>58</v>
      </c>
      <c r="AD83" s="14" t="s">
        <v>926</v>
      </c>
    </row>
    <row r="84" spans="1:30" s="38" customFormat="1" ht="38.25" x14ac:dyDescent="0.2">
      <c r="A84" s="18" t="s">
        <v>398</v>
      </c>
      <c r="B84" s="14" t="s">
        <v>248</v>
      </c>
      <c r="C84" s="14">
        <v>2017</v>
      </c>
      <c r="D84" s="14">
        <v>1996</v>
      </c>
      <c r="E84" s="14" t="s">
        <v>106</v>
      </c>
      <c r="F84" s="14" t="s">
        <v>9</v>
      </c>
      <c r="G84" s="14" t="s">
        <v>257</v>
      </c>
      <c r="H84" s="14" t="s">
        <v>258</v>
      </c>
      <c r="I84" s="14" t="s">
        <v>179</v>
      </c>
      <c r="J84" s="14" t="s">
        <v>250</v>
      </c>
      <c r="K84" s="14" t="s">
        <v>12</v>
      </c>
      <c r="L84" s="14" t="s">
        <v>181</v>
      </c>
      <c r="M84" s="14" t="s">
        <v>251</v>
      </c>
      <c r="N84" s="14" t="s">
        <v>259</v>
      </c>
      <c r="O84" s="14">
        <v>8</v>
      </c>
      <c r="P84" s="44">
        <v>1.0699999999999999E-2</v>
      </c>
      <c r="Q84" s="14" t="s">
        <v>13</v>
      </c>
      <c r="R84" s="14"/>
      <c r="S84" s="14" t="s">
        <v>21</v>
      </c>
      <c r="T84" s="14"/>
      <c r="U84" s="14" t="s">
        <v>260</v>
      </c>
      <c r="V84" s="14" t="s">
        <v>261</v>
      </c>
      <c r="W84" s="14">
        <v>1</v>
      </c>
      <c r="X84" s="14">
        <v>1</v>
      </c>
      <c r="Y84" s="14">
        <v>1</v>
      </c>
      <c r="Z84" s="14">
        <v>1</v>
      </c>
      <c r="AA84" s="14"/>
      <c r="AB84" s="14"/>
      <c r="AC84" s="14" t="s">
        <v>58</v>
      </c>
      <c r="AD84" s="14" t="s">
        <v>926</v>
      </c>
    </row>
    <row r="85" spans="1:30" s="38" customFormat="1" ht="76.5" x14ac:dyDescent="0.2">
      <c r="A85" s="18" t="s">
        <v>398</v>
      </c>
      <c r="B85" s="14" t="s">
        <v>248</v>
      </c>
      <c r="C85" s="14">
        <v>2017</v>
      </c>
      <c r="D85" s="14">
        <v>2017</v>
      </c>
      <c r="E85" s="14" t="s">
        <v>23</v>
      </c>
      <c r="F85" s="14" t="s">
        <v>25</v>
      </c>
      <c r="G85" s="14" t="s">
        <v>262</v>
      </c>
      <c r="H85" s="14" t="s">
        <v>24</v>
      </c>
      <c r="I85" s="14" t="s">
        <v>263</v>
      </c>
      <c r="J85" s="14" t="s">
        <v>250</v>
      </c>
      <c r="K85" s="14" t="s">
        <v>12</v>
      </c>
      <c r="L85" s="14" t="s">
        <v>111</v>
      </c>
      <c r="M85" s="14" t="s">
        <v>182</v>
      </c>
      <c r="N85" s="14" t="s">
        <v>264</v>
      </c>
      <c r="O85" s="14">
        <v>33</v>
      </c>
      <c r="P85" s="44">
        <v>3.7000000000000002E-3</v>
      </c>
      <c r="Q85" s="14" t="s">
        <v>13</v>
      </c>
      <c r="R85" s="14"/>
      <c r="S85" s="14" t="s">
        <v>21</v>
      </c>
      <c r="T85" s="14"/>
      <c r="U85" s="14" t="s">
        <v>22</v>
      </c>
      <c r="V85" s="14" t="s">
        <v>22</v>
      </c>
      <c r="W85" s="14">
        <v>3</v>
      </c>
      <c r="X85" s="14">
        <v>2</v>
      </c>
      <c r="Y85" s="14">
        <v>1</v>
      </c>
      <c r="Z85" s="14">
        <v>1</v>
      </c>
      <c r="AA85" s="14"/>
      <c r="AB85" s="14"/>
      <c r="AC85" s="14" t="s">
        <v>58</v>
      </c>
      <c r="AD85" s="14" t="s">
        <v>926</v>
      </c>
    </row>
    <row r="86" spans="1:30" ht="127.5" x14ac:dyDescent="0.2">
      <c r="A86" s="18" t="s">
        <v>397</v>
      </c>
      <c r="B86" s="14" t="s">
        <v>144</v>
      </c>
      <c r="C86" s="14">
        <v>2017</v>
      </c>
      <c r="D86" s="14">
        <v>2005</v>
      </c>
      <c r="E86" s="14" t="s">
        <v>167</v>
      </c>
      <c r="F86" s="14" t="s">
        <v>162</v>
      </c>
      <c r="G86" s="14" t="s">
        <v>173</v>
      </c>
      <c r="H86" s="14" t="s">
        <v>169</v>
      </c>
      <c r="I86" s="14" t="s">
        <v>149</v>
      </c>
      <c r="J86" s="14" t="s">
        <v>174</v>
      </c>
      <c r="K86" s="14" t="s">
        <v>31</v>
      </c>
      <c r="L86" s="14" t="s">
        <v>151</v>
      </c>
      <c r="M86" s="14" t="s">
        <v>152</v>
      </c>
      <c r="N86" s="14" t="s">
        <v>153</v>
      </c>
      <c r="O86" s="14">
        <v>1</v>
      </c>
      <c r="P86" s="46">
        <v>4.4999999999999998E-2</v>
      </c>
      <c r="Q86" s="14" t="s">
        <v>154</v>
      </c>
      <c r="R86" s="14"/>
      <c r="S86" s="14" t="s">
        <v>156</v>
      </c>
      <c r="T86" s="14" t="s">
        <v>157</v>
      </c>
      <c r="U86" s="14" t="s">
        <v>158</v>
      </c>
      <c r="V86" s="14" t="s">
        <v>159</v>
      </c>
      <c r="W86" s="14">
        <v>1</v>
      </c>
      <c r="X86" s="14">
        <v>2</v>
      </c>
      <c r="Y86" s="14">
        <v>1</v>
      </c>
      <c r="Z86" s="14">
        <v>2</v>
      </c>
      <c r="AA86" s="14">
        <v>1</v>
      </c>
      <c r="AB86" s="14"/>
      <c r="AC86" s="14" t="s">
        <v>160</v>
      </c>
      <c r="AD86" s="14" t="s">
        <v>926</v>
      </c>
    </row>
    <row r="87" spans="1:30" ht="127.5" x14ac:dyDescent="0.2">
      <c r="A87" s="18" t="s">
        <v>397</v>
      </c>
      <c r="B87" s="14" t="s">
        <v>144</v>
      </c>
      <c r="C87" s="14">
        <v>2017</v>
      </c>
      <c r="D87" s="14">
        <v>2005</v>
      </c>
      <c r="E87" s="14" t="s">
        <v>167</v>
      </c>
      <c r="F87" s="14" t="s">
        <v>162</v>
      </c>
      <c r="G87" s="14" t="s">
        <v>168</v>
      </c>
      <c r="H87" s="14" t="s">
        <v>169</v>
      </c>
      <c r="I87" s="14" t="s">
        <v>170</v>
      </c>
      <c r="J87" s="14" t="s">
        <v>171</v>
      </c>
      <c r="K87" s="14" t="s">
        <v>31</v>
      </c>
      <c r="L87" s="14" t="s">
        <v>151</v>
      </c>
      <c r="M87" s="14" t="s">
        <v>152</v>
      </c>
      <c r="N87" s="14" t="s">
        <v>153</v>
      </c>
      <c r="O87" s="14">
        <v>10</v>
      </c>
      <c r="P87" s="47">
        <v>1.7999999999999999E-2</v>
      </c>
      <c r="Q87" s="14" t="s">
        <v>172</v>
      </c>
      <c r="R87" s="14" t="s">
        <v>155</v>
      </c>
      <c r="S87" s="14" t="s">
        <v>156</v>
      </c>
      <c r="T87" s="14" t="s">
        <v>157</v>
      </c>
      <c r="U87" s="14" t="s">
        <v>158</v>
      </c>
      <c r="V87" s="14" t="s">
        <v>159</v>
      </c>
      <c r="W87" s="14">
        <v>1</v>
      </c>
      <c r="X87" s="14">
        <v>2</v>
      </c>
      <c r="Y87" s="14">
        <v>1</v>
      </c>
      <c r="Z87" s="14">
        <v>1</v>
      </c>
      <c r="AA87" s="14">
        <v>1</v>
      </c>
      <c r="AB87" s="14"/>
      <c r="AC87" s="14" t="s">
        <v>160</v>
      </c>
      <c r="AD87" s="14" t="s">
        <v>926</v>
      </c>
    </row>
    <row r="88" spans="1:30" ht="127.5" x14ac:dyDescent="0.2">
      <c r="A88" s="18" t="s">
        <v>397</v>
      </c>
      <c r="B88" s="14" t="s">
        <v>144</v>
      </c>
      <c r="C88" s="14">
        <v>2017</v>
      </c>
      <c r="D88" s="14">
        <v>2005</v>
      </c>
      <c r="E88" s="14" t="s">
        <v>161</v>
      </c>
      <c r="F88" s="14" t="s">
        <v>162</v>
      </c>
      <c r="G88" s="14" t="s">
        <v>168</v>
      </c>
      <c r="H88" s="14" t="s">
        <v>169</v>
      </c>
      <c r="I88" s="14" t="s">
        <v>170</v>
      </c>
      <c r="J88" s="14" t="s">
        <v>175</v>
      </c>
      <c r="K88" s="14" t="s">
        <v>31</v>
      </c>
      <c r="L88" s="14" t="s">
        <v>151</v>
      </c>
      <c r="M88" s="14" t="s">
        <v>152</v>
      </c>
      <c r="N88" s="14" t="s">
        <v>153</v>
      </c>
      <c r="O88" s="14">
        <v>7</v>
      </c>
      <c r="P88" s="46">
        <v>2.4299999999999999E-2</v>
      </c>
      <c r="Q88" s="14" t="s">
        <v>172</v>
      </c>
      <c r="R88" s="14"/>
      <c r="S88" s="14" t="s">
        <v>156</v>
      </c>
      <c r="T88" s="14" t="s">
        <v>157</v>
      </c>
      <c r="U88" s="14" t="s">
        <v>158</v>
      </c>
      <c r="V88" s="14" t="s">
        <v>159</v>
      </c>
      <c r="W88" s="14">
        <v>1</v>
      </c>
      <c r="X88" s="14">
        <v>1</v>
      </c>
      <c r="Y88" s="14">
        <v>1</v>
      </c>
      <c r="Z88" s="14">
        <v>1</v>
      </c>
      <c r="AA88" s="14">
        <v>1</v>
      </c>
      <c r="AB88" s="14"/>
      <c r="AC88" s="14" t="s">
        <v>160</v>
      </c>
      <c r="AD88" s="14" t="s">
        <v>926</v>
      </c>
    </row>
    <row r="89" spans="1:30" ht="127.5" x14ac:dyDescent="0.2">
      <c r="A89" s="18" t="s">
        <v>397</v>
      </c>
      <c r="B89" s="14" t="s">
        <v>144</v>
      </c>
      <c r="C89" s="14">
        <v>2017</v>
      </c>
      <c r="D89" s="14">
        <v>2013</v>
      </c>
      <c r="E89" s="14" t="s">
        <v>161</v>
      </c>
      <c r="F89" s="14" t="s">
        <v>162</v>
      </c>
      <c r="G89" s="14" t="s">
        <v>163</v>
      </c>
      <c r="H89" s="14" t="s">
        <v>164</v>
      </c>
      <c r="I89" s="14" t="s">
        <v>165</v>
      </c>
      <c r="J89" s="14" t="s">
        <v>166</v>
      </c>
      <c r="K89" s="14" t="s">
        <v>31</v>
      </c>
      <c r="L89" s="14" t="s">
        <v>151</v>
      </c>
      <c r="M89" s="14" t="s">
        <v>152</v>
      </c>
      <c r="N89" s="14" t="s">
        <v>153</v>
      </c>
      <c r="O89" s="14">
        <v>10</v>
      </c>
      <c r="P89" s="47" t="s">
        <v>157</v>
      </c>
      <c r="Q89" s="14" t="s">
        <v>154</v>
      </c>
      <c r="R89" s="14"/>
      <c r="S89" s="14" t="s">
        <v>156</v>
      </c>
      <c r="T89" s="14" t="s">
        <v>157</v>
      </c>
      <c r="U89" s="14" t="s">
        <v>158</v>
      </c>
      <c r="V89" s="14" t="s">
        <v>159</v>
      </c>
      <c r="W89" s="14">
        <v>1</v>
      </c>
      <c r="X89" s="14">
        <v>3</v>
      </c>
      <c r="Y89" s="14">
        <v>1</v>
      </c>
      <c r="Z89" s="14">
        <v>3</v>
      </c>
      <c r="AA89" s="14">
        <v>1</v>
      </c>
      <c r="AB89" s="14"/>
      <c r="AC89" s="14" t="s">
        <v>160</v>
      </c>
      <c r="AD89" s="14" t="s">
        <v>926</v>
      </c>
    </row>
    <row r="90" spans="1:30" ht="127.5" x14ac:dyDescent="0.2">
      <c r="A90" s="18" t="s">
        <v>397</v>
      </c>
      <c r="B90" s="14" t="s">
        <v>144</v>
      </c>
      <c r="C90" s="14">
        <v>2017</v>
      </c>
      <c r="D90" s="14">
        <v>1996</v>
      </c>
      <c r="E90" s="14" t="s">
        <v>145</v>
      </c>
      <c r="F90" s="14" t="s">
        <v>146</v>
      </c>
      <c r="G90" s="14" t="s">
        <v>147</v>
      </c>
      <c r="H90" s="14" t="s">
        <v>148</v>
      </c>
      <c r="I90" s="14" t="s">
        <v>149</v>
      </c>
      <c r="J90" s="14" t="s">
        <v>150</v>
      </c>
      <c r="K90" s="14" t="s">
        <v>31</v>
      </c>
      <c r="L90" s="14" t="s">
        <v>151</v>
      </c>
      <c r="M90" s="14" t="s">
        <v>152</v>
      </c>
      <c r="N90" s="14" t="s">
        <v>153</v>
      </c>
      <c r="O90" s="14">
        <v>166</v>
      </c>
      <c r="P90" s="44">
        <v>5.7999999999999996E-3</v>
      </c>
      <c r="Q90" s="14" t="s">
        <v>154</v>
      </c>
      <c r="R90" s="14" t="s">
        <v>155</v>
      </c>
      <c r="S90" s="14" t="s">
        <v>156</v>
      </c>
      <c r="T90" s="14" t="s">
        <v>157</v>
      </c>
      <c r="U90" s="14" t="s">
        <v>158</v>
      </c>
      <c r="V90" s="14" t="s">
        <v>159</v>
      </c>
      <c r="W90" s="14">
        <v>2</v>
      </c>
      <c r="X90" s="14">
        <v>3</v>
      </c>
      <c r="Y90" s="14">
        <v>1</v>
      </c>
      <c r="Z90" s="14">
        <v>2</v>
      </c>
      <c r="AA90" s="14">
        <v>1</v>
      </c>
      <c r="AB90" s="14"/>
      <c r="AC90" s="14" t="s">
        <v>160</v>
      </c>
      <c r="AD90" s="14" t="s">
        <v>926</v>
      </c>
    </row>
    <row r="91" spans="1:30" ht="63.75" x14ac:dyDescent="0.2">
      <c r="A91" s="18" t="s">
        <v>397</v>
      </c>
      <c r="B91" s="14" t="s">
        <v>304</v>
      </c>
      <c r="C91" s="48">
        <v>2018</v>
      </c>
      <c r="D91" s="48">
        <v>2013</v>
      </c>
      <c r="E91" s="14" t="s">
        <v>106</v>
      </c>
      <c r="F91" s="14" t="s">
        <v>25</v>
      </c>
      <c r="G91" s="48" t="s">
        <v>305</v>
      </c>
      <c r="H91" s="14" t="s">
        <v>55</v>
      </c>
      <c r="I91" s="14" t="s">
        <v>179</v>
      </c>
      <c r="J91" s="14" t="s">
        <v>307</v>
      </c>
      <c r="K91" s="12" t="s">
        <v>308</v>
      </c>
      <c r="L91" s="14" t="s">
        <v>181</v>
      </c>
      <c r="M91" s="14" t="s">
        <v>309</v>
      </c>
      <c r="N91" s="14" t="s">
        <v>310</v>
      </c>
      <c r="O91" s="48">
        <v>387</v>
      </c>
      <c r="P91" s="49">
        <v>3.6175710594315243E-2</v>
      </c>
      <c r="Q91" s="48" t="s">
        <v>387</v>
      </c>
      <c r="R91" s="50"/>
      <c r="S91" s="14" t="s">
        <v>21</v>
      </c>
      <c r="T91" s="51"/>
      <c r="U91" s="14" t="s">
        <v>312</v>
      </c>
      <c r="V91" s="14" t="s">
        <v>312</v>
      </c>
      <c r="W91" s="48">
        <v>1</v>
      </c>
      <c r="X91" s="48">
        <v>1</v>
      </c>
      <c r="Y91" s="48">
        <v>1</v>
      </c>
      <c r="Z91" s="48">
        <v>1</v>
      </c>
      <c r="AA91" s="48" t="s">
        <v>335</v>
      </c>
      <c r="AB91" s="50"/>
      <c r="AC91" s="14" t="s">
        <v>58</v>
      </c>
      <c r="AD91" s="14" t="s">
        <v>926</v>
      </c>
    </row>
    <row r="92" spans="1:30" ht="51" x14ac:dyDescent="0.2">
      <c r="A92" s="18" t="s">
        <v>397</v>
      </c>
      <c r="B92" s="14" t="s">
        <v>304</v>
      </c>
      <c r="C92" s="48">
        <v>2018</v>
      </c>
      <c r="D92" s="48">
        <v>2013</v>
      </c>
      <c r="E92" s="14" t="s">
        <v>106</v>
      </c>
      <c r="F92" s="14" t="s">
        <v>25</v>
      </c>
      <c r="G92" s="48" t="s">
        <v>305</v>
      </c>
      <c r="H92" s="14" t="s">
        <v>55</v>
      </c>
      <c r="I92" s="14" t="s">
        <v>319</v>
      </c>
      <c r="J92" s="14" t="s">
        <v>307</v>
      </c>
      <c r="K92" s="12" t="s">
        <v>308</v>
      </c>
      <c r="L92" s="14" t="s">
        <v>181</v>
      </c>
      <c r="M92" s="14" t="s">
        <v>309</v>
      </c>
      <c r="N92" s="14" t="s">
        <v>310</v>
      </c>
      <c r="O92" s="48">
        <v>223</v>
      </c>
      <c r="P92" s="49">
        <v>2.6905829596412557E-2</v>
      </c>
      <c r="Q92" s="48" t="s">
        <v>387</v>
      </c>
      <c r="R92" s="50"/>
      <c r="S92" s="14" t="s">
        <v>21</v>
      </c>
      <c r="T92" s="51"/>
      <c r="U92" s="14" t="s">
        <v>320</v>
      </c>
      <c r="V92" s="14" t="s">
        <v>320</v>
      </c>
      <c r="W92" s="48">
        <v>1</v>
      </c>
      <c r="X92" s="48">
        <v>1</v>
      </c>
      <c r="Y92" s="48">
        <v>1</v>
      </c>
      <c r="Z92" s="48">
        <v>1</v>
      </c>
      <c r="AA92" s="48" t="s">
        <v>335</v>
      </c>
      <c r="AB92" s="50"/>
      <c r="AC92" s="14" t="s">
        <v>58</v>
      </c>
      <c r="AD92" s="14" t="s">
        <v>926</v>
      </c>
    </row>
    <row r="93" spans="1:30" ht="63.75" x14ac:dyDescent="0.2">
      <c r="A93" s="18" t="s">
        <v>397</v>
      </c>
      <c r="B93" s="14" t="s">
        <v>304</v>
      </c>
      <c r="C93" s="48">
        <v>2018</v>
      </c>
      <c r="D93" s="48">
        <v>2013</v>
      </c>
      <c r="E93" s="14" t="s">
        <v>106</v>
      </c>
      <c r="F93" s="14" t="s">
        <v>25</v>
      </c>
      <c r="G93" s="48" t="s">
        <v>305</v>
      </c>
      <c r="H93" s="14" t="s">
        <v>55</v>
      </c>
      <c r="I93" s="14" t="s">
        <v>325</v>
      </c>
      <c r="J93" s="14" t="s">
        <v>307</v>
      </c>
      <c r="K93" s="12" t="s">
        <v>388</v>
      </c>
      <c r="L93" s="14" t="s">
        <v>181</v>
      </c>
      <c r="M93" s="14" t="s">
        <v>309</v>
      </c>
      <c r="N93" s="14" t="s">
        <v>310</v>
      </c>
      <c r="O93" s="48">
        <v>2526</v>
      </c>
      <c r="P93" s="49">
        <v>4.7505938242280287E-3</v>
      </c>
      <c r="Q93" s="48" t="s">
        <v>387</v>
      </c>
      <c r="R93" s="50"/>
      <c r="S93" s="14" t="s">
        <v>21</v>
      </c>
      <c r="T93" s="51"/>
      <c r="U93" s="14" t="s">
        <v>312</v>
      </c>
      <c r="V93" s="14" t="s">
        <v>312</v>
      </c>
      <c r="W93" s="48">
        <v>1</v>
      </c>
      <c r="X93" s="48">
        <v>1</v>
      </c>
      <c r="Y93" s="48">
        <v>1</v>
      </c>
      <c r="Z93" s="48">
        <v>1</v>
      </c>
      <c r="AA93" s="48" t="s">
        <v>335</v>
      </c>
      <c r="AB93" s="50"/>
      <c r="AC93" s="14" t="s">
        <v>58</v>
      </c>
      <c r="AD93" s="14" t="s">
        <v>926</v>
      </c>
    </row>
    <row r="94" spans="1:30" ht="63.75" x14ac:dyDescent="0.2">
      <c r="A94" s="18" t="s">
        <v>397</v>
      </c>
      <c r="B94" s="14" t="s">
        <v>304</v>
      </c>
      <c r="C94" s="48">
        <v>2018</v>
      </c>
      <c r="D94" s="48">
        <v>2013</v>
      </c>
      <c r="E94" s="14" t="s">
        <v>106</v>
      </c>
      <c r="F94" s="14" t="s">
        <v>25</v>
      </c>
      <c r="G94" s="48" t="s">
        <v>314</v>
      </c>
      <c r="H94" s="14" t="s">
        <v>55</v>
      </c>
      <c r="I94" s="14" t="s">
        <v>179</v>
      </c>
      <c r="J94" s="14" t="s">
        <v>307</v>
      </c>
      <c r="K94" s="12" t="s">
        <v>308</v>
      </c>
      <c r="L94" s="14" t="s">
        <v>181</v>
      </c>
      <c r="M94" s="14" t="s">
        <v>309</v>
      </c>
      <c r="N94" s="14" t="s">
        <v>310</v>
      </c>
      <c r="O94" s="48">
        <v>270</v>
      </c>
      <c r="P94" s="49">
        <v>3.3333333333333333E-2</v>
      </c>
      <c r="Q94" s="48" t="s">
        <v>387</v>
      </c>
      <c r="R94" s="50"/>
      <c r="S94" s="14" t="s">
        <v>21</v>
      </c>
      <c r="T94" s="51"/>
      <c r="U94" s="14" t="s">
        <v>312</v>
      </c>
      <c r="V94" s="14" t="s">
        <v>312</v>
      </c>
      <c r="W94" s="48">
        <v>1</v>
      </c>
      <c r="X94" s="48">
        <v>1</v>
      </c>
      <c r="Y94" s="48">
        <v>1</v>
      </c>
      <c r="Z94" s="48">
        <v>1</v>
      </c>
      <c r="AA94" s="48" t="s">
        <v>335</v>
      </c>
      <c r="AB94" s="50"/>
      <c r="AC94" s="14" t="s">
        <v>58</v>
      </c>
      <c r="AD94" s="14" t="s">
        <v>926</v>
      </c>
    </row>
    <row r="95" spans="1:30" ht="51" x14ac:dyDescent="0.2">
      <c r="A95" s="18" t="s">
        <v>397</v>
      </c>
      <c r="B95" s="14" t="s">
        <v>304</v>
      </c>
      <c r="C95" s="48">
        <v>2018</v>
      </c>
      <c r="D95" s="48">
        <v>2013</v>
      </c>
      <c r="E95" s="14" t="s">
        <v>106</v>
      </c>
      <c r="F95" s="14" t="s">
        <v>25</v>
      </c>
      <c r="G95" s="48" t="s">
        <v>314</v>
      </c>
      <c r="H95" s="14" t="s">
        <v>55</v>
      </c>
      <c r="I95" s="14" t="s">
        <v>319</v>
      </c>
      <c r="J95" s="14" t="s">
        <v>307</v>
      </c>
      <c r="K95" s="12" t="s">
        <v>308</v>
      </c>
      <c r="L95" s="14" t="s">
        <v>181</v>
      </c>
      <c r="M95" s="14" t="s">
        <v>309</v>
      </c>
      <c r="N95" s="14" t="s">
        <v>310</v>
      </c>
      <c r="O95" s="48">
        <v>105</v>
      </c>
      <c r="P95" s="49">
        <v>1.9047619047619049E-2</v>
      </c>
      <c r="Q95" s="48" t="s">
        <v>387</v>
      </c>
      <c r="R95" s="50"/>
      <c r="S95" s="14" t="s">
        <v>21</v>
      </c>
      <c r="T95" s="51"/>
      <c r="U95" s="14" t="s">
        <v>320</v>
      </c>
      <c r="V95" s="14" t="s">
        <v>320</v>
      </c>
      <c r="W95" s="48">
        <v>1</v>
      </c>
      <c r="X95" s="48">
        <v>1</v>
      </c>
      <c r="Y95" s="48">
        <v>1</v>
      </c>
      <c r="Z95" s="48">
        <v>1</v>
      </c>
      <c r="AA95" s="48" t="s">
        <v>335</v>
      </c>
      <c r="AB95" s="50"/>
      <c r="AC95" s="14" t="s">
        <v>58</v>
      </c>
      <c r="AD95" s="14" t="s">
        <v>926</v>
      </c>
    </row>
    <row r="96" spans="1:30" ht="63.75" x14ac:dyDescent="0.2">
      <c r="A96" s="18" t="s">
        <v>397</v>
      </c>
      <c r="B96" s="14" t="s">
        <v>304</v>
      </c>
      <c r="C96" s="48">
        <v>2018</v>
      </c>
      <c r="D96" s="48">
        <v>2013</v>
      </c>
      <c r="E96" s="14" t="s">
        <v>106</v>
      </c>
      <c r="F96" s="14" t="s">
        <v>25</v>
      </c>
      <c r="G96" s="48" t="s">
        <v>314</v>
      </c>
      <c r="H96" s="14" t="s">
        <v>55</v>
      </c>
      <c r="I96" s="14" t="s">
        <v>306</v>
      </c>
      <c r="J96" s="14" t="s">
        <v>307</v>
      </c>
      <c r="K96" s="12" t="s">
        <v>308</v>
      </c>
      <c r="L96" s="14" t="s">
        <v>181</v>
      </c>
      <c r="M96" s="14" t="s">
        <v>309</v>
      </c>
      <c r="N96" s="14" t="s">
        <v>310</v>
      </c>
      <c r="O96" s="48">
        <v>662</v>
      </c>
      <c r="P96" s="49">
        <v>1.3595166163141994E-2</v>
      </c>
      <c r="Q96" s="48" t="s">
        <v>387</v>
      </c>
      <c r="R96" s="50"/>
      <c r="S96" s="14" t="s">
        <v>21</v>
      </c>
      <c r="T96" s="51"/>
      <c r="U96" s="14" t="s">
        <v>312</v>
      </c>
      <c r="V96" s="14" t="s">
        <v>312</v>
      </c>
      <c r="W96" s="48">
        <v>1</v>
      </c>
      <c r="X96" s="48">
        <v>1</v>
      </c>
      <c r="Y96" s="48">
        <v>1</v>
      </c>
      <c r="Z96" s="48">
        <v>1</v>
      </c>
      <c r="AA96" s="48" t="s">
        <v>335</v>
      </c>
      <c r="AB96" s="50"/>
      <c r="AC96" s="14" t="s">
        <v>58</v>
      </c>
      <c r="AD96" s="14" t="s">
        <v>926</v>
      </c>
    </row>
    <row r="97" spans="1:30" s="53" customFormat="1" ht="63.75" x14ac:dyDescent="0.2">
      <c r="A97" s="18" t="s">
        <v>397</v>
      </c>
      <c r="B97" s="48" t="s">
        <v>304</v>
      </c>
      <c r="C97" s="48">
        <v>2018</v>
      </c>
      <c r="D97" s="48">
        <v>2013</v>
      </c>
      <c r="E97" s="48" t="s">
        <v>106</v>
      </c>
      <c r="F97" s="48" t="s">
        <v>25</v>
      </c>
      <c r="G97" s="48" t="s">
        <v>314</v>
      </c>
      <c r="H97" s="48" t="s">
        <v>55</v>
      </c>
      <c r="I97" s="52" t="s">
        <v>329</v>
      </c>
      <c r="J97" s="48" t="s">
        <v>307</v>
      </c>
      <c r="K97" s="10" t="s">
        <v>308</v>
      </c>
      <c r="L97" s="48" t="s">
        <v>181</v>
      </c>
      <c r="M97" s="48" t="s">
        <v>309</v>
      </c>
      <c r="N97" s="48" t="s">
        <v>310</v>
      </c>
      <c r="O97" s="48">
        <v>2373</v>
      </c>
      <c r="P97" s="49">
        <v>1.2642225031605564E-3</v>
      </c>
      <c r="Q97" s="48" t="s">
        <v>387</v>
      </c>
      <c r="R97" s="48"/>
      <c r="S97" s="48" t="s">
        <v>21</v>
      </c>
      <c r="T97" s="2"/>
      <c r="U97" s="48" t="s">
        <v>312</v>
      </c>
      <c r="V97" s="48" t="s">
        <v>312</v>
      </c>
      <c r="W97" s="48">
        <v>1</v>
      </c>
      <c r="X97" s="48">
        <v>1</v>
      </c>
      <c r="Y97" s="48">
        <v>1</v>
      </c>
      <c r="Z97" s="48">
        <v>1</v>
      </c>
      <c r="AA97" s="48" t="s">
        <v>335</v>
      </c>
      <c r="AB97" s="48"/>
      <c r="AC97" s="48" t="s">
        <v>58</v>
      </c>
      <c r="AD97" s="14" t="s">
        <v>926</v>
      </c>
    </row>
    <row r="98" spans="1:30" ht="63.75" x14ac:dyDescent="0.2">
      <c r="A98" s="18" t="s">
        <v>397</v>
      </c>
      <c r="B98" s="14" t="s">
        <v>304</v>
      </c>
      <c r="C98" s="48">
        <v>2018</v>
      </c>
      <c r="D98" s="48">
        <v>2013</v>
      </c>
      <c r="E98" s="14" t="s">
        <v>106</v>
      </c>
      <c r="F98" s="14" t="s">
        <v>334</v>
      </c>
      <c r="G98" s="48" t="s">
        <v>314</v>
      </c>
      <c r="H98" s="14" t="s">
        <v>55</v>
      </c>
      <c r="I98" s="14" t="s">
        <v>332</v>
      </c>
      <c r="J98" s="14" t="s">
        <v>307</v>
      </c>
      <c r="K98" s="12" t="s">
        <v>308</v>
      </c>
      <c r="L98" s="14" t="s">
        <v>181</v>
      </c>
      <c r="M98" s="14" t="s">
        <v>309</v>
      </c>
      <c r="N98" s="14" t="s">
        <v>310</v>
      </c>
      <c r="O98" s="48">
        <v>3266</v>
      </c>
      <c r="P98" s="49">
        <v>0</v>
      </c>
      <c r="Q98" s="48" t="s">
        <v>387</v>
      </c>
      <c r="R98" s="50"/>
      <c r="S98" s="14" t="s">
        <v>21</v>
      </c>
      <c r="T98" s="51"/>
      <c r="U98" s="14" t="s">
        <v>312</v>
      </c>
      <c r="V98" s="14" t="s">
        <v>312</v>
      </c>
      <c r="W98" s="48">
        <v>1</v>
      </c>
      <c r="X98" s="48">
        <v>1</v>
      </c>
      <c r="Y98" s="48">
        <v>1</v>
      </c>
      <c r="Z98" s="48">
        <v>1</v>
      </c>
      <c r="AA98" s="48" t="s">
        <v>335</v>
      </c>
      <c r="AB98" s="50"/>
      <c r="AC98" s="14" t="s">
        <v>58</v>
      </c>
      <c r="AD98" s="14" t="s">
        <v>926</v>
      </c>
    </row>
    <row r="99" spans="1:30" s="53" customFormat="1" ht="63.75" x14ac:dyDescent="0.2">
      <c r="A99" s="18" t="s">
        <v>397</v>
      </c>
      <c r="B99" s="48" t="s">
        <v>304</v>
      </c>
      <c r="C99" s="48">
        <v>2018</v>
      </c>
      <c r="D99" s="48">
        <v>2013</v>
      </c>
      <c r="E99" s="48" t="s">
        <v>106</v>
      </c>
      <c r="F99" s="48" t="s">
        <v>25</v>
      </c>
      <c r="G99" s="48" t="s">
        <v>314</v>
      </c>
      <c r="H99" s="48" t="s">
        <v>55</v>
      </c>
      <c r="I99" s="48" t="s">
        <v>325</v>
      </c>
      <c r="J99" s="48" t="s">
        <v>307</v>
      </c>
      <c r="K99" s="10" t="s">
        <v>388</v>
      </c>
      <c r="L99" s="48" t="s">
        <v>181</v>
      </c>
      <c r="M99" s="48" t="s">
        <v>309</v>
      </c>
      <c r="N99" s="48" t="s">
        <v>310</v>
      </c>
      <c r="O99" s="48">
        <v>698</v>
      </c>
      <c r="P99" s="49">
        <v>1.7191977077363897E-2</v>
      </c>
      <c r="Q99" s="48" t="s">
        <v>387</v>
      </c>
      <c r="R99" s="48"/>
      <c r="S99" s="48" t="s">
        <v>21</v>
      </c>
      <c r="T99" s="2"/>
      <c r="U99" s="48" t="s">
        <v>312</v>
      </c>
      <c r="V99" s="48" t="s">
        <v>312</v>
      </c>
      <c r="W99" s="48">
        <v>1</v>
      </c>
      <c r="X99" s="48">
        <v>1</v>
      </c>
      <c r="Y99" s="48">
        <v>1</v>
      </c>
      <c r="Z99" s="48">
        <v>1</v>
      </c>
      <c r="AA99" s="48" t="s">
        <v>335</v>
      </c>
      <c r="AB99" s="48"/>
      <c r="AC99" s="48" t="s">
        <v>58</v>
      </c>
      <c r="AD99" s="14" t="s">
        <v>926</v>
      </c>
    </row>
    <row r="100" spans="1:30" s="53" customFormat="1" ht="63.75" x14ac:dyDescent="0.2">
      <c r="A100" s="18" t="s">
        <v>397</v>
      </c>
      <c r="B100" s="48" t="s">
        <v>304</v>
      </c>
      <c r="C100" s="48">
        <v>2018</v>
      </c>
      <c r="D100" s="48">
        <v>2013</v>
      </c>
      <c r="E100" s="48" t="s">
        <v>106</v>
      </c>
      <c r="F100" s="48" t="s">
        <v>25</v>
      </c>
      <c r="G100" s="48" t="s">
        <v>315</v>
      </c>
      <c r="H100" s="48" t="s">
        <v>55</v>
      </c>
      <c r="I100" s="48" t="s">
        <v>179</v>
      </c>
      <c r="J100" s="48" t="s">
        <v>307</v>
      </c>
      <c r="K100" s="10" t="s">
        <v>308</v>
      </c>
      <c r="L100" s="48" t="s">
        <v>181</v>
      </c>
      <c r="M100" s="48" t="s">
        <v>309</v>
      </c>
      <c r="N100" s="48" t="s">
        <v>310</v>
      </c>
      <c r="O100" s="48">
        <v>1533</v>
      </c>
      <c r="P100" s="49">
        <v>9.7847358121330719E-3</v>
      </c>
      <c r="Q100" s="48" t="s">
        <v>387</v>
      </c>
      <c r="R100" s="48"/>
      <c r="S100" s="48" t="s">
        <v>21</v>
      </c>
      <c r="T100" s="2"/>
      <c r="U100" s="48" t="s">
        <v>312</v>
      </c>
      <c r="V100" s="48" t="s">
        <v>312</v>
      </c>
      <c r="W100" s="48">
        <v>1</v>
      </c>
      <c r="X100" s="48">
        <v>1</v>
      </c>
      <c r="Y100" s="48">
        <v>1</v>
      </c>
      <c r="Z100" s="48">
        <v>1</v>
      </c>
      <c r="AA100" s="48" t="s">
        <v>335</v>
      </c>
      <c r="AB100" s="48"/>
      <c r="AC100" s="48" t="s">
        <v>58</v>
      </c>
      <c r="AD100" s="14" t="s">
        <v>926</v>
      </c>
    </row>
    <row r="101" spans="1:30" s="53" customFormat="1" ht="63.75" x14ac:dyDescent="0.2">
      <c r="A101" s="18" t="s">
        <v>397</v>
      </c>
      <c r="B101" s="48" t="s">
        <v>304</v>
      </c>
      <c r="C101" s="48">
        <v>2018</v>
      </c>
      <c r="D101" s="48">
        <v>2013</v>
      </c>
      <c r="E101" s="48" t="s">
        <v>106</v>
      </c>
      <c r="F101" s="48" t="s">
        <v>25</v>
      </c>
      <c r="G101" s="48" t="s">
        <v>315</v>
      </c>
      <c r="H101" s="48" t="s">
        <v>55</v>
      </c>
      <c r="I101" s="48" t="s">
        <v>389</v>
      </c>
      <c r="J101" s="48" t="s">
        <v>307</v>
      </c>
      <c r="K101" s="10" t="s">
        <v>308</v>
      </c>
      <c r="L101" s="48" t="s">
        <v>181</v>
      </c>
      <c r="M101" s="48" t="s">
        <v>309</v>
      </c>
      <c r="N101" s="48" t="s">
        <v>310</v>
      </c>
      <c r="O101" s="48">
        <v>472</v>
      </c>
      <c r="P101" s="49">
        <v>1.2711864406779662E-2</v>
      </c>
      <c r="Q101" s="48" t="s">
        <v>387</v>
      </c>
      <c r="R101" s="48"/>
      <c r="S101" s="48" t="s">
        <v>21</v>
      </c>
      <c r="T101" s="2"/>
      <c r="U101" s="48" t="s">
        <v>312</v>
      </c>
      <c r="V101" s="48" t="s">
        <v>312</v>
      </c>
      <c r="W101" s="48">
        <v>1</v>
      </c>
      <c r="X101" s="48">
        <v>1</v>
      </c>
      <c r="Y101" s="48">
        <v>1</v>
      </c>
      <c r="Z101" s="48">
        <v>1</v>
      </c>
      <c r="AA101" s="48" t="s">
        <v>335</v>
      </c>
      <c r="AB101" s="48"/>
      <c r="AC101" s="48" t="s">
        <v>58</v>
      </c>
      <c r="AD101" s="14" t="s">
        <v>926</v>
      </c>
    </row>
    <row r="102" spans="1:30" s="53" customFormat="1" ht="63.75" x14ac:dyDescent="0.2">
      <c r="A102" s="18" t="s">
        <v>397</v>
      </c>
      <c r="B102" s="48" t="s">
        <v>304</v>
      </c>
      <c r="C102" s="48">
        <v>2018</v>
      </c>
      <c r="D102" s="48">
        <v>2013</v>
      </c>
      <c r="E102" s="48" t="s">
        <v>106</v>
      </c>
      <c r="F102" s="48" t="s">
        <v>25</v>
      </c>
      <c r="G102" s="48" t="s">
        <v>315</v>
      </c>
      <c r="H102" s="48" t="s">
        <v>55</v>
      </c>
      <c r="I102" s="48" t="s">
        <v>390</v>
      </c>
      <c r="J102" s="48" t="s">
        <v>307</v>
      </c>
      <c r="K102" s="10" t="s">
        <v>308</v>
      </c>
      <c r="L102" s="48" t="s">
        <v>181</v>
      </c>
      <c r="M102" s="48" t="s">
        <v>309</v>
      </c>
      <c r="N102" s="48" t="s">
        <v>310</v>
      </c>
      <c r="O102" s="48">
        <v>271</v>
      </c>
      <c r="P102" s="49">
        <v>7.3800738007380072E-3</v>
      </c>
      <c r="Q102" s="48" t="s">
        <v>387</v>
      </c>
      <c r="R102" s="48"/>
      <c r="S102" s="48" t="s">
        <v>21</v>
      </c>
      <c r="T102" s="2"/>
      <c r="U102" s="48" t="s">
        <v>312</v>
      </c>
      <c r="V102" s="48" t="s">
        <v>312</v>
      </c>
      <c r="W102" s="48">
        <v>1</v>
      </c>
      <c r="X102" s="48">
        <v>1</v>
      </c>
      <c r="Y102" s="48">
        <v>1</v>
      </c>
      <c r="Z102" s="48">
        <v>1</v>
      </c>
      <c r="AA102" s="48" t="s">
        <v>335</v>
      </c>
      <c r="AB102" s="48"/>
      <c r="AC102" s="48" t="s">
        <v>58</v>
      </c>
      <c r="AD102" s="14" t="s">
        <v>926</v>
      </c>
    </row>
    <row r="103" spans="1:30" ht="51" x14ac:dyDescent="0.2">
      <c r="A103" s="18" t="s">
        <v>397</v>
      </c>
      <c r="B103" s="14" t="s">
        <v>304</v>
      </c>
      <c r="C103" s="48">
        <v>2018</v>
      </c>
      <c r="D103" s="48">
        <v>2013</v>
      </c>
      <c r="E103" s="14" t="s">
        <v>106</v>
      </c>
      <c r="F103" s="14" t="s">
        <v>25</v>
      </c>
      <c r="G103" s="48" t="s">
        <v>315</v>
      </c>
      <c r="H103" s="14" t="s">
        <v>55</v>
      </c>
      <c r="I103" s="14" t="s">
        <v>319</v>
      </c>
      <c r="J103" s="14" t="s">
        <v>307</v>
      </c>
      <c r="K103" s="12" t="s">
        <v>308</v>
      </c>
      <c r="L103" s="14" t="s">
        <v>181</v>
      </c>
      <c r="M103" s="14" t="s">
        <v>309</v>
      </c>
      <c r="N103" s="14" t="s">
        <v>310</v>
      </c>
      <c r="O103" s="48">
        <v>70</v>
      </c>
      <c r="P103" s="49">
        <v>8.5714285714285715E-2</v>
      </c>
      <c r="Q103" s="48" t="s">
        <v>387</v>
      </c>
      <c r="R103" s="50"/>
      <c r="S103" s="14" t="s">
        <v>21</v>
      </c>
      <c r="T103" s="51"/>
      <c r="U103" s="14" t="s">
        <v>320</v>
      </c>
      <c r="V103" s="14" t="s">
        <v>320</v>
      </c>
      <c r="W103" s="48">
        <v>1</v>
      </c>
      <c r="X103" s="48">
        <v>1</v>
      </c>
      <c r="Y103" s="48">
        <v>1</v>
      </c>
      <c r="Z103" s="48">
        <v>1</v>
      </c>
      <c r="AA103" s="48" t="s">
        <v>335</v>
      </c>
      <c r="AB103" s="50"/>
      <c r="AC103" s="14" t="s">
        <v>58</v>
      </c>
      <c r="AD103" s="14" t="s">
        <v>926</v>
      </c>
    </row>
    <row r="104" spans="1:30" ht="63.75" x14ac:dyDescent="0.2">
      <c r="A104" s="18" t="s">
        <v>397</v>
      </c>
      <c r="B104" s="14" t="s">
        <v>304</v>
      </c>
      <c r="C104" s="48">
        <v>2018</v>
      </c>
      <c r="D104" s="48">
        <v>2013</v>
      </c>
      <c r="E104" s="14" t="s">
        <v>106</v>
      </c>
      <c r="F104" s="14" t="s">
        <v>25</v>
      </c>
      <c r="G104" s="48" t="s">
        <v>315</v>
      </c>
      <c r="H104" s="14" t="s">
        <v>55</v>
      </c>
      <c r="I104" s="14" t="s">
        <v>316</v>
      </c>
      <c r="J104" s="14" t="s">
        <v>307</v>
      </c>
      <c r="K104" s="12" t="s">
        <v>308</v>
      </c>
      <c r="L104" s="14" t="s">
        <v>181</v>
      </c>
      <c r="M104" s="14" t="s">
        <v>309</v>
      </c>
      <c r="N104" s="14" t="s">
        <v>310</v>
      </c>
      <c r="O104" s="48">
        <v>498</v>
      </c>
      <c r="P104" s="49">
        <v>2.008032128514056E-3</v>
      </c>
      <c r="Q104" s="48" t="s">
        <v>387</v>
      </c>
      <c r="R104" s="50"/>
      <c r="S104" s="14" t="s">
        <v>21</v>
      </c>
      <c r="T104" s="51"/>
      <c r="U104" s="14" t="s">
        <v>312</v>
      </c>
      <c r="V104" s="14" t="s">
        <v>312</v>
      </c>
      <c r="W104" s="48">
        <v>2</v>
      </c>
      <c r="X104" s="48">
        <v>2</v>
      </c>
      <c r="Y104" s="48">
        <v>2</v>
      </c>
      <c r="Z104" s="48">
        <v>2</v>
      </c>
      <c r="AA104" s="48" t="s">
        <v>335</v>
      </c>
      <c r="AB104" s="50"/>
      <c r="AC104" s="14" t="s">
        <v>58</v>
      </c>
      <c r="AD104" s="14" t="s">
        <v>926</v>
      </c>
    </row>
    <row r="105" spans="1:30" ht="63.75" x14ac:dyDescent="0.2">
      <c r="A105" s="18" t="s">
        <v>397</v>
      </c>
      <c r="B105" s="14" t="s">
        <v>304</v>
      </c>
      <c r="C105" s="48">
        <v>2018</v>
      </c>
      <c r="D105" s="48">
        <v>2013</v>
      </c>
      <c r="E105" s="14" t="s">
        <v>106</v>
      </c>
      <c r="F105" s="14" t="s">
        <v>25</v>
      </c>
      <c r="G105" s="48" t="s">
        <v>315</v>
      </c>
      <c r="H105" s="14" t="s">
        <v>55</v>
      </c>
      <c r="I105" s="14" t="s">
        <v>306</v>
      </c>
      <c r="J105" s="14" t="s">
        <v>307</v>
      </c>
      <c r="K105" s="12" t="s">
        <v>308</v>
      </c>
      <c r="L105" s="14" t="s">
        <v>181</v>
      </c>
      <c r="M105" s="14" t="s">
        <v>309</v>
      </c>
      <c r="N105" s="14" t="s">
        <v>310</v>
      </c>
      <c r="O105" s="48">
        <v>459</v>
      </c>
      <c r="P105" s="49">
        <v>6.5359477124183009E-3</v>
      </c>
      <c r="Q105" s="48" t="s">
        <v>387</v>
      </c>
      <c r="R105" s="50"/>
      <c r="S105" s="14" t="s">
        <v>21</v>
      </c>
      <c r="T105" s="51"/>
      <c r="U105" s="14" t="s">
        <v>312</v>
      </c>
      <c r="V105" s="14" t="s">
        <v>312</v>
      </c>
      <c r="W105" s="48">
        <v>1</v>
      </c>
      <c r="X105" s="48">
        <v>1</v>
      </c>
      <c r="Y105" s="48">
        <v>1</v>
      </c>
      <c r="Z105" s="48">
        <v>1</v>
      </c>
      <c r="AA105" s="48" t="s">
        <v>335</v>
      </c>
      <c r="AB105" s="50"/>
      <c r="AC105" s="14" t="s">
        <v>58</v>
      </c>
      <c r="AD105" s="14" t="s">
        <v>926</v>
      </c>
    </row>
    <row r="106" spans="1:30" ht="63.75" x14ac:dyDescent="0.2">
      <c r="A106" s="18" t="s">
        <v>397</v>
      </c>
      <c r="B106" s="14" t="s">
        <v>304</v>
      </c>
      <c r="C106" s="48">
        <v>2018</v>
      </c>
      <c r="D106" s="48">
        <v>2013</v>
      </c>
      <c r="E106" s="14" t="s">
        <v>106</v>
      </c>
      <c r="F106" s="14" t="s">
        <v>334</v>
      </c>
      <c r="G106" s="48" t="s">
        <v>315</v>
      </c>
      <c r="H106" s="14" t="s">
        <v>55</v>
      </c>
      <c r="I106" s="14" t="s">
        <v>332</v>
      </c>
      <c r="J106" s="14" t="s">
        <v>307</v>
      </c>
      <c r="K106" s="12" t="s">
        <v>308</v>
      </c>
      <c r="L106" s="14" t="s">
        <v>181</v>
      </c>
      <c r="M106" s="14" t="s">
        <v>309</v>
      </c>
      <c r="N106" s="14" t="s">
        <v>310</v>
      </c>
      <c r="O106" s="48">
        <v>592</v>
      </c>
      <c r="P106" s="49">
        <v>1.6891891891891893E-3</v>
      </c>
      <c r="Q106" s="48" t="s">
        <v>387</v>
      </c>
      <c r="R106" s="50"/>
      <c r="S106" s="14" t="s">
        <v>21</v>
      </c>
      <c r="T106" s="51"/>
      <c r="U106" s="14" t="s">
        <v>312</v>
      </c>
      <c r="V106" s="14" t="s">
        <v>312</v>
      </c>
      <c r="W106" s="48">
        <v>1</v>
      </c>
      <c r="X106" s="48">
        <v>1</v>
      </c>
      <c r="Y106" s="48">
        <v>1</v>
      </c>
      <c r="Z106" s="48">
        <v>1</v>
      </c>
      <c r="AA106" s="48" t="s">
        <v>335</v>
      </c>
      <c r="AB106" s="50"/>
      <c r="AC106" s="14" t="s">
        <v>58</v>
      </c>
      <c r="AD106" s="14" t="s">
        <v>926</v>
      </c>
    </row>
    <row r="107" spans="1:30" ht="63.75" x14ac:dyDescent="0.2">
      <c r="A107" s="18" t="s">
        <v>397</v>
      </c>
      <c r="B107" s="14" t="s">
        <v>304</v>
      </c>
      <c r="C107" s="48">
        <v>2018</v>
      </c>
      <c r="D107" s="48">
        <v>2013</v>
      </c>
      <c r="E107" s="14" t="s">
        <v>106</v>
      </c>
      <c r="F107" s="14" t="s">
        <v>25</v>
      </c>
      <c r="G107" s="48" t="s">
        <v>315</v>
      </c>
      <c r="H107" s="14" t="s">
        <v>55</v>
      </c>
      <c r="I107" s="14" t="s">
        <v>325</v>
      </c>
      <c r="J107" s="14" t="s">
        <v>307</v>
      </c>
      <c r="K107" s="12" t="s">
        <v>388</v>
      </c>
      <c r="L107" s="14" t="s">
        <v>181</v>
      </c>
      <c r="M107" s="14" t="s">
        <v>309</v>
      </c>
      <c r="N107" s="14" t="s">
        <v>310</v>
      </c>
      <c r="O107" s="48">
        <v>408</v>
      </c>
      <c r="P107" s="49">
        <v>9.8039215686274508E-3</v>
      </c>
      <c r="Q107" s="48" t="s">
        <v>387</v>
      </c>
      <c r="R107" s="50"/>
      <c r="S107" s="14" t="s">
        <v>21</v>
      </c>
      <c r="T107" s="51"/>
      <c r="U107" s="14" t="s">
        <v>312</v>
      </c>
      <c r="V107" s="14" t="s">
        <v>312</v>
      </c>
      <c r="W107" s="48">
        <v>1</v>
      </c>
      <c r="X107" s="48">
        <v>1</v>
      </c>
      <c r="Y107" s="48">
        <v>1</v>
      </c>
      <c r="Z107" s="48">
        <v>1</v>
      </c>
      <c r="AA107" s="48" t="s">
        <v>335</v>
      </c>
      <c r="AB107" s="50"/>
      <c r="AC107" s="14" t="s">
        <v>58</v>
      </c>
      <c r="AD107" s="14" t="s">
        <v>926</v>
      </c>
    </row>
    <row r="108" spans="1:30" s="53" customFormat="1" ht="63.75" x14ac:dyDescent="0.2">
      <c r="A108" s="18" t="s">
        <v>397</v>
      </c>
      <c r="B108" s="48" t="s">
        <v>304</v>
      </c>
      <c r="C108" s="48">
        <v>2018</v>
      </c>
      <c r="D108" s="48">
        <v>2013</v>
      </c>
      <c r="E108" s="48" t="s">
        <v>106</v>
      </c>
      <c r="F108" s="48" t="s">
        <v>25</v>
      </c>
      <c r="G108" s="48" t="s">
        <v>391</v>
      </c>
      <c r="H108" s="48" t="s">
        <v>55</v>
      </c>
      <c r="I108" s="48" t="s">
        <v>392</v>
      </c>
      <c r="J108" s="48" t="s">
        <v>307</v>
      </c>
      <c r="K108" s="10" t="s">
        <v>308</v>
      </c>
      <c r="L108" s="48" t="s">
        <v>181</v>
      </c>
      <c r="M108" s="48" t="s">
        <v>309</v>
      </c>
      <c r="N108" s="48" t="s">
        <v>310</v>
      </c>
      <c r="O108" s="48">
        <v>783</v>
      </c>
      <c r="P108" s="49">
        <v>7.6628352490421452E-3</v>
      </c>
      <c r="Q108" s="48" t="s">
        <v>387</v>
      </c>
      <c r="R108" s="48"/>
      <c r="S108" s="48" t="s">
        <v>21</v>
      </c>
      <c r="T108" s="2"/>
      <c r="U108" s="48" t="s">
        <v>312</v>
      </c>
      <c r="V108" s="48" t="s">
        <v>312</v>
      </c>
      <c r="W108" s="48">
        <v>1</v>
      </c>
      <c r="X108" s="48">
        <v>1</v>
      </c>
      <c r="Y108" s="48">
        <v>1</v>
      </c>
      <c r="Z108" s="48">
        <v>1</v>
      </c>
      <c r="AA108" s="48" t="s">
        <v>335</v>
      </c>
      <c r="AB108" s="48"/>
      <c r="AC108" s="48" t="s">
        <v>58</v>
      </c>
      <c r="AD108" s="14" t="s">
        <v>926</v>
      </c>
    </row>
    <row r="109" spans="1:30" s="53" customFormat="1" ht="63.75" x14ac:dyDescent="0.2">
      <c r="A109" s="18" t="s">
        <v>397</v>
      </c>
      <c r="B109" s="48" t="s">
        <v>304</v>
      </c>
      <c r="C109" s="48">
        <v>2018</v>
      </c>
      <c r="D109" s="48">
        <v>2013</v>
      </c>
      <c r="E109" s="48" t="s">
        <v>106</v>
      </c>
      <c r="F109" s="48" t="s">
        <v>25</v>
      </c>
      <c r="G109" s="48" t="s">
        <v>391</v>
      </c>
      <c r="H109" s="48" t="s">
        <v>55</v>
      </c>
      <c r="I109" s="48" t="s">
        <v>179</v>
      </c>
      <c r="J109" s="48" t="s">
        <v>307</v>
      </c>
      <c r="K109" s="10" t="s">
        <v>308</v>
      </c>
      <c r="L109" s="48" t="s">
        <v>181</v>
      </c>
      <c r="M109" s="48" t="s">
        <v>309</v>
      </c>
      <c r="N109" s="48" t="s">
        <v>310</v>
      </c>
      <c r="O109" s="48">
        <v>735</v>
      </c>
      <c r="P109" s="49">
        <v>1.6326530612244899E-2</v>
      </c>
      <c r="Q109" s="48" t="s">
        <v>387</v>
      </c>
      <c r="R109" s="48"/>
      <c r="S109" s="48" t="s">
        <v>21</v>
      </c>
      <c r="T109" s="2"/>
      <c r="U109" s="48" t="s">
        <v>312</v>
      </c>
      <c r="V109" s="48" t="s">
        <v>312</v>
      </c>
      <c r="W109" s="48">
        <v>1</v>
      </c>
      <c r="X109" s="48">
        <v>1</v>
      </c>
      <c r="Y109" s="48">
        <v>1</v>
      </c>
      <c r="Z109" s="48">
        <v>1</v>
      </c>
      <c r="AA109" s="48" t="s">
        <v>335</v>
      </c>
      <c r="AB109" s="48"/>
      <c r="AC109" s="48" t="s">
        <v>58</v>
      </c>
      <c r="AD109" s="14" t="s">
        <v>926</v>
      </c>
    </row>
    <row r="110" spans="1:30" s="53" customFormat="1" ht="63.75" x14ac:dyDescent="0.2">
      <c r="A110" s="18" t="s">
        <v>397</v>
      </c>
      <c r="B110" s="48" t="s">
        <v>304</v>
      </c>
      <c r="C110" s="48">
        <v>2018</v>
      </c>
      <c r="D110" s="48">
        <v>2013</v>
      </c>
      <c r="E110" s="48" t="s">
        <v>106</v>
      </c>
      <c r="F110" s="48" t="s">
        <v>25</v>
      </c>
      <c r="G110" s="48" t="s">
        <v>391</v>
      </c>
      <c r="H110" s="48" t="s">
        <v>55</v>
      </c>
      <c r="I110" s="48" t="s">
        <v>390</v>
      </c>
      <c r="J110" s="48" t="s">
        <v>307</v>
      </c>
      <c r="K110" s="10" t="s">
        <v>308</v>
      </c>
      <c r="L110" s="48" t="s">
        <v>181</v>
      </c>
      <c r="M110" s="48" t="s">
        <v>309</v>
      </c>
      <c r="N110" s="48" t="s">
        <v>310</v>
      </c>
      <c r="O110" s="48">
        <v>261</v>
      </c>
      <c r="P110" s="49">
        <v>3.8314176245210726E-3</v>
      </c>
      <c r="Q110" s="48" t="s">
        <v>387</v>
      </c>
      <c r="R110" s="48"/>
      <c r="S110" s="48" t="s">
        <v>21</v>
      </c>
      <c r="T110" s="2"/>
      <c r="U110" s="48" t="s">
        <v>312</v>
      </c>
      <c r="V110" s="48" t="s">
        <v>312</v>
      </c>
      <c r="W110" s="48">
        <v>1</v>
      </c>
      <c r="X110" s="48">
        <v>1</v>
      </c>
      <c r="Y110" s="48">
        <v>1</v>
      </c>
      <c r="Z110" s="48">
        <v>1</v>
      </c>
      <c r="AA110" s="48" t="s">
        <v>335</v>
      </c>
      <c r="AB110" s="48"/>
      <c r="AC110" s="48" t="s">
        <v>58</v>
      </c>
      <c r="AD110" s="14" t="s">
        <v>926</v>
      </c>
    </row>
    <row r="111" spans="1:30" ht="63.75" x14ac:dyDescent="0.2">
      <c r="A111" s="18" t="s">
        <v>397</v>
      </c>
      <c r="B111" s="14" t="s">
        <v>304</v>
      </c>
      <c r="C111" s="48">
        <v>2018</v>
      </c>
      <c r="D111" s="48">
        <v>2013</v>
      </c>
      <c r="E111" s="14" t="s">
        <v>106</v>
      </c>
      <c r="F111" s="14" t="s">
        <v>25</v>
      </c>
      <c r="G111" s="48" t="s">
        <v>391</v>
      </c>
      <c r="H111" s="14" t="s">
        <v>55</v>
      </c>
      <c r="I111" s="14" t="s">
        <v>316</v>
      </c>
      <c r="J111" s="14" t="s">
        <v>307</v>
      </c>
      <c r="K111" s="12" t="s">
        <v>308</v>
      </c>
      <c r="L111" s="14" t="s">
        <v>181</v>
      </c>
      <c r="M111" s="14" t="s">
        <v>309</v>
      </c>
      <c r="N111" s="14" t="s">
        <v>310</v>
      </c>
      <c r="O111" s="2">
        <v>334</v>
      </c>
      <c r="P111" s="49">
        <v>2.9940119760479044E-3</v>
      </c>
      <c r="Q111" s="48" t="s">
        <v>387</v>
      </c>
      <c r="R111" s="18"/>
      <c r="S111" s="14" t="s">
        <v>21</v>
      </c>
      <c r="T111" s="18"/>
      <c r="U111" s="14" t="s">
        <v>312</v>
      </c>
      <c r="V111" s="14" t="s">
        <v>312</v>
      </c>
      <c r="W111" s="48">
        <v>2</v>
      </c>
      <c r="X111" s="48">
        <v>2</v>
      </c>
      <c r="Y111" s="48">
        <v>2</v>
      </c>
      <c r="Z111" s="48">
        <v>2</v>
      </c>
      <c r="AA111" s="48" t="s">
        <v>335</v>
      </c>
      <c r="AB111" s="18"/>
      <c r="AC111" s="14" t="s">
        <v>58</v>
      </c>
      <c r="AD111" s="14" t="s">
        <v>926</v>
      </c>
    </row>
    <row r="112" spans="1:30" s="53" customFormat="1" ht="51" x14ac:dyDescent="0.2">
      <c r="A112" s="18" t="s">
        <v>397</v>
      </c>
      <c r="B112" s="48" t="s">
        <v>304</v>
      </c>
      <c r="C112" s="48">
        <v>2018</v>
      </c>
      <c r="D112" s="48">
        <v>2013</v>
      </c>
      <c r="E112" s="48" t="s">
        <v>106</v>
      </c>
      <c r="F112" s="48" t="s">
        <v>25</v>
      </c>
      <c r="G112" s="48" t="s">
        <v>391</v>
      </c>
      <c r="H112" s="48" t="s">
        <v>55</v>
      </c>
      <c r="I112" s="48" t="s">
        <v>393</v>
      </c>
      <c r="J112" s="48" t="s">
        <v>307</v>
      </c>
      <c r="K112" s="10" t="s">
        <v>308</v>
      </c>
      <c r="L112" s="48" t="s">
        <v>181</v>
      </c>
      <c r="M112" s="48" t="s">
        <v>309</v>
      </c>
      <c r="N112" s="48" t="s">
        <v>310</v>
      </c>
      <c r="O112" s="2">
        <v>86</v>
      </c>
      <c r="P112" s="49">
        <v>0</v>
      </c>
      <c r="Q112" s="48" t="s">
        <v>387</v>
      </c>
      <c r="R112" s="2"/>
      <c r="S112" s="48" t="s">
        <v>21</v>
      </c>
      <c r="T112" s="2"/>
      <c r="U112" s="48" t="s">
        <v>320</v>
      </c>
      <c r="V112" s="48" t="s">
        <v>320</v>
      </c>
      <c r="W112" s="48">
        <v>1</v>
      </c>
      <c r="X112" s="48">
        <v>1</v>
      </c>
      <c r="Y112" s="48">
        <v>1</v>
      </c>
      <c r="Z112" s="48">
        <v>1</v>
      </c>
      <c r="AA112" s="48" t="s">
        <v>335</v>
      </c>
      <c r="AB112" s="2"/>
      <c r="AC112" s="48" t="s">
        <v>58</v>
      </c>
      <c r="AD112" s="14" t="s">
        <v>926</v>
      </c>
    </row>
    <row r="113" spans="1:31" s="53" customFormat="1" ht="51" x14ac:dyDescent="0.2">
      <c r="A113" s="18" t="s">
        <v>397</v>
      </c>
      <c r="B113" s="48" t="s">
        <v>304</v>
      </c>
      <c r="C113" s="48">
        <v>2018</v>
      </c>
      <c r="D113" s="48">
        <v>2013</v>
      </c>
      <c r="E113" s="48" t="s">
        <v>106</v>
      </c>
      <c r="F113" s="48" t="s">
        <v>25</v>
      </c>
      <c r="G113" s="48" t="s">
        <v>391</v>
      </c>
      <c r="H113" s="48" t="s">
        <v>55</v>
      </c>
      <c r="I113" s="48" t="s">
        <v>319</v>
      </c>
      <c r="J113" s="48" t="s">
        <v>307</v>
      </c>
      <c r="K113" s="10" t="s">
        <v>308</v>
      </c>
      <c r="L113" s="48" t="s">
        <v>181</v>
      </c>
      <c r="M113" s="48" t="s">
        <v>309</v>
      </c>
      <c r="N113" s="48" t="s">
        <v>310</v>
      </c>
      <c r="O113" s="2">
        <v>318</v>
      </c>
      <c r="P113" s="49">
        <v>3.4591194968553458E-2</v>
      </c>
      <c r="Q113" s="48" t="s">
        <v>387</v>
      </c>
      <c r="R113" s="2"/>
      <c r="S113" s="48" t="s">
        <v>21</v>
      </c>
      <c r="T113" s="2"/>
      <c r="U113" s="48" t="s">
        <v>320</v>
      </c>
      <c r="V113" s="48" t="s">
        <v>320</v>
      </c>
      <c r="W113" s="48">
        <v>1</v>
      </c>
      <c r="X113" s="48">
        <v>1</v>
      </c>
      <c r="Y113" s="48">
        <v>1</v>
      </c>
      <c r="Z113" s="48">
        <v>1</v>
      </c>
      <c r="AA113" s="48" t="s">
        <v>335</v>
      </c>
      <c r="AB113" s="2"/>
      <c r="AC113" s="48" t="s">
        <v>58</v>
      </c>
      <c r="AD113" s="14" t="s">
        <v>926</v>
      </c>
    </row>
    <row r="114" spans="1:31" ht="63.75" x14ac:dyDescent="0.2">
      <c r="A114" s="18" t="s">
        <v>397</v>
      </c>
      <c r="B114" s="14" t="s">
        <v>304</v>
      </c>
      <c r="C114" s="48">
        <v>2018</v>
      </c>
      <c r="D114" s="48">
        <v>2013</v>
      </c>
      <c r="E114" s="14" t="s">
        <v>106</v>
      </c>
      <c r="F114" s="14" t="s">
        <v>25</v>
      </c>
      <c r="G114" s="48" t="s">
        <v>391</v>
      </c>
      <c r="H114" s="14" t="s">
        <v>55</v>
      </c>
      <c r="I114" s="14" t="s">
        <v>306</v>
      </c>
      <c r="J114" s="14" t="s">
        <v>307</v>
      </c>
      <c r="K114" s="12" t="s">
        <v>308</v>
      </c>
      <c r="L114" s="14" t="s">
        <v>181</v>
      </c>
      <c r="M114" s="14" t="s">
        <v>309</v>
      </c>
      <c r="N114" s="14" t="s">
        <v>310</v>
      </c>
      <c r="O114" s="2">
        <v>681</v>
      </c>
      <c r="P114" s="49">
        <v>7.3421439060205578E-3</v>
      </c>
      <c r="Q114" s="48" t="s">
        <v>387</v>
      </c>
      <c r="R114" s="18"/>
      <c r="S114" s="14" t="s">
        <v>21</v>
      </c>
      <c r="T114" s="18"/>
      <c r="U114" s="14" t="s">
        <v>312</v>
      </c>
      <c r="V114" s="14" t="s">
        <v>312</v>
      </c>
      <c r="W114" s="48">
        <v>1</v>
      </c>
      <c r="X114" s="48">
        <v>1</v>
      </c>
      <c r="Y114" s="48">
        <v>1</v>
      </c>
      <c r="Z114" s="48">
        <v>1</v>
      </c>
      <c r="AA114" s="48" t="s">
        <v>335</v>
      </c>
      <c r="AB114" s="18"/>
      <c r="AC114" s="14" t="s">
        <v>58</v>
      </c>
      <c r="AD114" s="14" t="s">
        <v>926</v>
      </c>
    </row>
    <row r="115" spans="1:31" ht="63.75" x14ac:dyDescent="0.2">
      <c r="A115" s="18" t="s">
        <v>397</v>
      </c>
      <c r="B115" s="14" t="s">
        <v>304</v>
      </c>
      <c r="C115" s="48">
        <v>2018</v>
      </c>
      <c r="D115" s="48">
        <v>2013</v>
      </c>
      <c r="E115" s="14" t="s">
        <v>106</v>
      </c>
      <c r="F115" s="14" t="s">
        <v>25</v>
      </c>
      <c r="G115" s="48" t="s">
        <v>391</v>
      </c>
      <c r="H115" s="14" t="s">
        <v>55</v>
      </c>
      <c r="I115" s="14" t="s">
        <v>325</v>
      </c>
      <c r="J115" s="14" t="s">
        <v>307</v>
      </c>
      <c r="K115" s="12" t="s">
        <v>388</v>
      </c>
      <c r="L115" s="14" t="s">
        <v>181</v>
      </c>
      <c r="M115" s="14" t="s">
        <v>309</v>
      </c>
      <c r="N115" s="14" t="s">
        <v>310</v>
      </c>
      <c r="O115" s="2">
        <v>1966</v>
      </c>
      <c r="P115" s="49">
        <v>1.8311291963377416E-2</v>
      </c>
      <c r="Q115" s="48" t="s">
        <v>387</v>
      </c>
      <c r="R115" s="18"/>
      <c r="S115" s="14" t="s">
        <v>21</v>
      </c>
      <c r="T115" s="18"/>
      <c r="U115" s="14" t="s">
        <v>312</v>
      </c>
      <c r="V115" s="14" t="s">
        <v>312</v>
      </c>
      <c r="W115" s="48">
        <v>1</v>
      </c>
      <c r="X115" s="48">
        <v>1</v>
      </c>
      <c r="Y115" s="48">
        <v>1</v>
      </c>
      <c r="Z115" s="48">
        <v>1</v>
      </c>
      <c r="AA115" s="48" t="s">
        <v>335</v>
      </c>
      <c r="AB115" s="18"/>
      <c r="AC115" s="14" t="s">
        <v>58</v>
      </c>
      <c r="AD115" s="14" t="s">
        <v>926</v>
      </c>
    </row>
    <row r="116" spans="1:31" ht="51" x14ac:dyDescent="0.2">
      <c r="A116" s="18" t="s">
        <v>397</v>
      </c>
      <c r="B116" s="14" t="s">
        <v>304</v>
      </c>
      <c r="C116" s="48">
        <v>2018</v>
      </c>
      <c r="D116" s="48">
        <v>2013</v>
      </c>
      <c r="E116" s="14" t="s">
        <v>106</v>
      </c>
      <c r="F116" s="14" t="s">
        <v>25</v>
      </c>
      <c r="G116" s="13" t="s">
        <v>394</v>
      </c>
      <c r="H116" s="14" t="s">
        <v>327</v>
      </c>
      <c r="I116" s="14" t="s">
        <v>319</v>
      </c>
      <c r="J116" s="14" t="s">
        <v>307</v>
      </c>
      <c r="K116" s="12" t="s">
        <v>308</v>
      </c>
      <c r="L116" s="14" t="s">
        <v>181</v>
      </c>
      <c r="M116" s="14" t="s">
        <v>309</v>
      </c>
      <c r="N116" s="14" t="s">
        <v>310</v>
      </c>
      <c r="O116" s="2">
        <v>29</v>
      </c>
      <c r="P116" s="49">
        <v>6.8965517241379309E-2</v>
      </c>
      <c r="Q116" s="48" t="s">
        <v>387</v>
      </c>
      <c r="R116" s="18"/>
      <c r="S116" s="14" t="s">
        <v>21</v>
      </c>
      <c r="T116" s="18"/>
      <c r="U116" s="14" t="s">
        <v>320</v>
      </c>
      <c r="V116" s="14" t="s">
        <v>320</v>
      </c>
      <c r="W116" s="48">
        <v>1</v>
      </c>
      <c r="X116" s="48">
        <v>1</v>
      </c>
      <c r="Y116" s="48">
        <v>1</v>
      </c>
      <c r="Z116" s="48">
        <v>1</v>
      </c>
      <c r="AA116" s="48" t="s">
        <v>335</v>
      </c>
      <c r="AB116" s="18"/>
      <c r="AC116" s="14" t="s">
        <v>58</v>
      </c>
      <c r="AD116" s="14" t="s">
        <v>926</v>
      </c>
    </row>
    <row r="117" spans="1:31" ht="51" x14ac:dyDescent="0.2">
      <c r="A117" s="18" t="s">
        <v>397</v>
      </c>
      <c r="B117" s="14" t="s">
        <v>304</v>
      </c>
      <c r="C117" s="48">
        <v>2018</v>
      </c>
      <c r="D117" s="48">
        <v>2013</v>
      </c>
      <c r="E117" s="14" t="s">
        <v>106</v>
      </c>
      <c r="F117" s="14" t="s">
        <v>25</v>
      </c>
      <c r="G117" s="13" t="s">
        <v>395</v>
      </c>
      <c r="H117" s="14" t="s">
        <v>327</v>
      </c>
      <c r="I117" s="14" t="s">
        <v>319</v>
      </c>
      <c r="J117" s="14" t="s">
        <v>307</v>
      </c>
      <c r="K117" s="12" t="s">
        <v>308</v>
      </c>
      <c r="L117" s="14" t="s">
        <v>181</v>
      </c>
      <c r="M117" s="14" t="s">
        <v>309</v>
      </c>
      <c r="N117" s="14" t="s">
        <v>310</v>
      </c>
      <c r="O117" s="2">
        <v>9</v>
      </c>
      <c r="P117" s="49">
        <v>0</v>
      </c>
      <c r="Q117" s="48" t="s">
        <v>387</v>
      </c>
      <c r="R117" s="18"/>
      <c r="S117" s="14" t="s">
        <v>21</v>
      </c>
      <c r="T117" s="18"/>
      <c r="U117" s="14" t="s">
        <v>320</v>
      </c>
      <c r="V117" s="14" t="s">
        <v>320</v>
      </c>
      <c r="W117" s="48">
        <v>1</v>
      </c>
      <c r="X117" s="48">
        <v>1</v>
      </c>
      <c r="Y117" s="48">
        <v>1</v>
      </c>
      <c r="Z117" s="48">
        <v>1</v>
      </c>
      <c r="AA117" s="48" t="s">
        <v>335</v>
      </c>
      <c r="AB117" s="18"/>
      <c r="AC117" s="14" t="s">
        <v>58</v>
      </c>
      <c r="AD117" s="14" t="s">
        <v>926</v>
      </c>
    </row>
    <row r="118" spans="1:31" ht="76.5" x14ac:dyDescent="0.2">
      <c r="A118" s="18" t="s">
        <v>397</v>
      </c>
      <c r="B118" s="54" t="s">
        <v>399</v>
      </c>
      <c r="C118" s="55">
        <v>2017</v>
      </c>
      <c r="D118" s="55">
        <v>2010</v>
      </c>
      <c r="E118" s="55" t="s">
        <v>400</v>
      </c>
      <c r="F118" s="55" t="s">
        <v>401</v>
      </c>
      <c r="G118" s="55" t="s">
        <v>402</v>
      </c>
      <c r="H118" s="55" t="s">
        <v>403</v>
      </c>
      <c r="I118" s="55" t="s">
        <v>377</v>
      </c>
      <c r="J118" s="55" t="s">
        <v>110</v>
      </c>
      <c r="K118" s="55" t="s">
        <v>404</v>
      </c>
      <c r="L118" s="55" t="s">
        <v>60</v>
      </c>
      <c r="M118" s="55" t="s">
        <v>300</v>
      </c>
      <c r="N118" s="55" t="s">
        <v>367</v>
      </c>
      <c r="O118" s="55">
        <v>3829</v>
      </c>
      <c r="P118" s="55" t="s">
        <v>358</v>
      </c>
      <c r="Q118" s="55" t="s">
        <v>140</v>
      </c>
      <c r="R118" s="55" t="s">
        <v>405</v>
      </c>
      <c r="S118" s="55" t="s">
        <v>302</v>
      </c>
      <c r="T118" s="55"/>
      <c r="U118" s="55" t="s">
        <v>351</v>
      </c>
      <c r="V118" s="55" t="s">
        <v>351</v>
      </c>
      <c r="W118" s="55"/>
      <c r="X118" s="55"/>
      <c r="Y118" s="55"/>
      <c r="Z118" s="55"/>
      <c r="AA118" s="55"/>
      <c r="AB118" s="55"/>
      <c r="AC118" s="55" t="s">
        <v>58</v>
      </c>
      <c r="AD118" s="14" t="s">
        <v>927</v>
      </c>
      <c r="AE118" s="56"/>
    </row>
    <row r="119" spans="1:31" s="38" customFormat="1" ht="76.5" x14ac:dyDescent="0.2">
      <c r="A119" s="18" t="s">
        <v>398</v>
      </c>
      <c r="B119" s="14" t="s">
        <v>362</v>
      </c>
      <c r="C119" s="48">
        <v>2018</v>
      </c>
      <c r="D119" s="14">
        <v>2010</v>
      </c>
      <c r="E119" s="48" t="s">
        <v>406</v>
      </c>
      <c r="F119" s="14" t="s">
        <v>363</v>
      </c>
      <c r="G119" s="48" t="s">
        <v>407</v>
      </c>
      <c r="H119" s="48" t="s">
        <v>408</v>
      </c>
      <c r="I119" s="14" t="s">
        <v>409</v>
      </c>
      <c r="J119" s="14" t="s">
        <v>410</v>
      </c>
      <c r="K119" s="14" t="s">
        <v>31</v>
      </c>
      <c r="L119" s="14" t="s">
        <v>151</v>
      </c>
      <c r="M119" s="14" t="s">
        <v>411</v>
      </c>
      <c r="N119" s="14" t="s">
        <v>367</v>
      </c>
      <c r="O119" s="15">
        <v>4308</v>
      </c>
      <c r="P119" s="57">
        <v>2.785515320334262</v>
      </c>
      <c r="Q119" s="14" t="s">
        <v>51</v>
      </c>
      <c r="R119" s="15"/>
      <c r="S119" s="14" t="s">
        <v>156</v>
      </c>
      <c r="T119" s="14"/>
      <c r="U119" s="14" t="s">
        <v>158</v>
      </c>
      <c r="V119" s="48" t="s">
        <v>412</v>
      </c>
      <c r="W119" s="15" t="s">
        <v>413</v>
      </c>
      <c r="X119" s="15" t="s">
        <v>413</v>
      </c>
      <c r="Y119" s="15" t="s">
        <v>414</v>
      </c>
      <c r="Z119" s="15"/>
      <c r="AA119" s="15" t="s">
        <v>413</v>
      </c>
      <c r="AB119" s="15"/>
      <c r="AC119" s="15"/>
      <c r="AD119" s="14" t="s">
        <v>926</v>
      </c>
    </row>
    <row r="120" spans="1:31" s="38" customFormat="1" ht="76.5" x14ac:dyDescent="0.2">
      <c r="A120" s="18" t="s">
        <v>398</v>
      </c>
      <c r="B120" s="14" t="s">
        <v>362</v>
      </c>
      <c r="C120" s="48">
        <v>2018</v>
      </c>
      <c r="D120" s="14">
        <v>2010</v>
      </c>
      <c r="E120" s="48" t="s">
        <v>406</v>
      </c>
      <c r="F120" s="14" t="s">
        <v>363</v>
      </c>
      <c r="G120" s="48" t="s">
        <v>407</v>
      </c>
      <c r="H120" s="48" t="s">
        <v>408</v>
      </c>
      <c r="I120" s="14" t="s">
        <v>415</v>
      </c>
      <c r="J120" s="48" t="s">
        <v>931</v>
      </c>
      <c r="K120" s="14" t="s">
        <v>31</v>
      </c>
      <c r="L120" s="14" t="s">
        <v>151</v>
      </c>
      <c r="M120" s="14" t="s">
        <v>411</v>
      </c>
      <c r="N120" s="14" t="s">
        <v>367</v>
      </c>
      <c r="O120" s="15">
        <v>44</v>
      </c>
      <c r="P120" s="57">
        <v>18.181818181818183</v>
      </c>
      <c r="Q120" s="14" t="s">
        <v>51</v>
      </c>
      <c r="R120" s="15"/>
      <c r="S120" s="14" t="s">
        <v>156</v>
      </c>
      <c r="T120" s="14"/>
      <c r="U120" s="14" t="s">
        <v>158</v>
      </c>
      <c r="V120" s="48" t="s">
        <v>412</v>
      </c>
      <c r="W120" s="15" t="s">
        <v>413</v>
      </c>
      <c r="X120" s="15" t="s">
        <v>413</v>
      </c>
      <c r="Y120" s="15" t="s">
        <v>414</v>
      </c>
      <c r="Z120" s="15"/>
      <c r="AA120" s="15" t="s">
        <v>413</v>
      </c>
      <c r="AB120" s="15"/>
      <c r="AC120" s="15"/>
      <c r="AD120" s="14" t="s">
        <v>926</v>
      </c>
    </row>
    <row r="121" spans="1:31" s="38" customFormat="1" ht="76.5" x14ac:dyDescent="0.2">
      <c r="A121" s="18" t="s">
        <v>398</v>
      </c>
      <c r="B121" s="14" t="s">
        <v>362</v>
      </c>
      <c r="C121" s="48">
        <v>2018</v>
      </c>
      <c r="D121" s="14">
        <v>2010</v>
      </c>
      <c r="E121" s="48" t="s">
        <v>406</v>
      </c>
      <c r="F121" s="14" t="s">
        <v>363</v>
      </c>
      <c r="G121" s="48" t="s">
        <v>407</v>
      </c>
      <c r="H121" s="48" t="s">
        <v>408</v>
      </c>
      <c r="I121" s="14" t="s">
        <v>416</v>
      </c>
      <c r="J121" s="48" t="s">
        <v>932</v>
      </c>
      <c r="K121" s="14" t="s">
        <v>31</v>
      </c>
      <c r="L121" s="14" t="s">
        <v>151</v>
      </c>
      <c r="M121" s="14" t="s">
        <v>411</v>
      </c>
      <c r="N121" s="14" t="s">
        <v>367</v>
      </c>
      <c r="O121" s="15">
        <v>27</v>
      </c>
      <c r="P121" s="57">
        <v>0</v>
      </c>
      <c r="Q121" s="14" t="s">
        <v>51</v>
      </c>
      <c r="R121" s="15"/>
      <c r="S121" s="14" t="s">
        <v>156</v>
      </c>
      <c r="T121" s="14"/>
      <c r="U121" s="14" t="s">
        <v>158</v>
      </c>
      <c r="V121" s="48" t="s">
        <v>412</v>
      </c>
      <c r="W121" s="15" t="s">
        <v>413</v>
      </c>
      <c r="X121" s="15" t="s">
        <v>413</v>
      </c>
      <c r="Y121" s="15" t="s">
        <v>413</v>
      </c>
      <c r="Z121" s="15"/>
      <c r="AA121" s="15" t="s">
        <v>413</v>
      </c>
      <c r="AB121" s="15"/>
      <c r="AC121" s="15"/>
      <c r="AD121" s="14" t="s">
        <v>926</v>
      </c>
    </row>
    <row r="122" spans="1:31" s="38" customFormat="1" ht="76.5" x14ac:dyDescent="0.2">
      <c r="A122" s="18" t="s">
        <v>398</v>
      </c>
      <c r="B122" s="14" t="s">
        <v>362</v>
      </c>
      <c r="C122" s="48">
        <v>2018</v>
      </c>
      <c r="D122" s="14">
        <v>2010</v>
      </c>
      <c r="E122" s="48" t="s">
        <v>406</v>
      </c>
      <c r="F122" s="14" t="s">
        <v>363</v>
      </c>
      <c r="G122" s="48" t="s">
        <v>407</v>
      </c>
      <c r="H122" s="48" t="s">
        <v>408</v>
      </c>
      <c r="I122" s="14" t="s">
        <v>417</v>
      </c>
      <c r="J122" s="48" t="s">
        <v>933</v>
      </c>
      <c r="K122" s="14" t="s">
        <v>31</v>
      </c>
      <c r="L122" s="14" t="s">
        <v>151</v>
      </c>
      <c r="M122" s="14" t="s">
        <v>411</v>
      </c>
      <c r="N122" s="14" t="s">
        <v>367</v>
      </c>
      <c r="O122" s="15">
        <v>22</v>
      </c>
      <c r="P122" s="57">
        <v>0</v>
      </c>
      <c r="Q122" s="14" t="s">
        <v>51</v>
      </c>
      <c r="R122" s="15"/>
      <c r="S122" s="14" t="s">
        <v>156</v>
      </c>
      <c r="T122" s="14"/>
      <c r="U122" s="14" t="s">
        <v>158</v>
      </c>
      <c r="V122" s="48" t="s">
        <v>412</v>
      </c>
      <c r="W122" s="15" t="s">
        <v>413</v>
      </c>
      <c r="X122" s="15" t="s">
        <v>413</v>
      </c>
      <c r="Y122" s="15" t="s">
        <v>413</v>
      </c>
      <c r="Z122" s="15"/>
      <c r="AA122" s="15" t="s">
        <v>413</v>
      </c>
      <c r="AB122" s="15"/>
      <c r="AC122" s="15"/>
      <c r="AD122" s="14" t="s">
        <v>926</v>
      </c>
    </row>
    <row r="123" spans="1:31" s="38" customFormat="1" ht="63.75" x14ac:dyDescent="0.2">
      <c r="A123" s="18" t="s">
        <v>398</v>
      </c>
      <c r="B123" s="14" t="s">
        <v>362</v>
      </c>
      <c r="C123" s="48">
        <v>2018</v>
      </c>
      <c r="D123" s="14">
        <v>2010</v>
      </c>
      <c r="E123" s="48" t="s">
        <v>418</v>
      </c>
      <c r="F123" s="14" t="s">
        <v>363</v>
      </c>
      <c r="G123" s="48" t="s">
        <v>419</v>
      </c>
      <c r="H123" s="48" t="s">
        <v>408</v>
      </c>
      <c r="I123" s="14" t="s">
        <v>420</v>
      </c>
      <c r="J123" s="14" t="s">
        <v>421</v>
      </c>
      <c r="K123" s="14" t="s">
        <v>31</v>
      </c>
      <c r="L123" s="14" t="s">
        <v>151</v>
      </c>
      <c r="M123" s="14" t="s">
        <v>422</v>
      </c>
      <c r="N123" s="14" t="s">
        <v>367</v>
      </c>
      <c r="O123" s="15">
        <v>5349</v>
      </c>
      <c r="P123" s="57">
        <v>1.9068984856982614</v>
      </c>
      <c r="Q123" s="14" t="s">
        <v>51</v>
      </c>
      <c r="R123" s="15"/>
      <c r="S123" s="14" t="s">
        <v>156</v>
      </c>
      <c r="T123" s="14"/>
      <c r="U123" s="14" t="s">
        <v>158</v>
      </c>
      <c r="V123" s="48" t="s">
        <v>412</v>
      </c>
      <c r="W123" s="15" t="s">
        <v>423</v>
      </c>
      <c r="X123" s="15" t="s">
        <v>413</v>
      </c>
      <c r="Y123" s="15" t="s">
        <v>423</v>
      </c>
      <c r="Z123" s="15"/>
      <c r="AA123" s="15" t="s">
        <v>413</v>
      </c>
      <c r="AB123" s="15"/>
      <c r="AC123" s="15"/>
      <c r="AD123" s="14" t="s">
        <v>926</v>
      </c>
    </row>
    <row r="124" spans="1:31" s="38" customFormat="1" ht="63.75" x14ac:dyDescent="0.2">
      <c r="A124" s="18" t="s">
        <v>398</v>
      </c>
      <c r="B124" s="14" t="s">
        <v>362</v>
      </c>
      <c r="C124" s="48">
        <v>2018</v>
      </c>
      <c r="D124" s="14">
        <v>2010</v>
      </c>
      <c r="E124" s="48" t="s">
        <v>418</v>
      </c>
      <c r="F124" s="14" t="s">
        <v>363</v>
      </c>
      <c r="G124" s="48" t="s">
        <v>419</v>
      </c>
      <c r="H124" s="48" t="s">
        <v>408</v>
      </c>
      <c r="I124" s="14" t="s">
        <v>424</v>
      </c>
      <c r="J124" s="14" t="s">
        <v>425</v>
      </c>
      <c r="K124" s="14" t="s">
        <v>31</v>
      </c>
      <c r="L124" s="14" t="s">
        <v>151</v>
      </c>
      <c r="M124" s="14" t="s">
        <v>422</v>
      </c>
      <c r="N124" s="14" t="s">
        <v>367</v>
      </c>
      <c r="O124" s="15">
        <v>465</v>
      </c>
      <c r="P124" s="57">
        <v>6.236559139784946</v>
      </c>
      <c r="Q124" s="14" t="s">
        <v>51</v>
      </c>
      <c r="R124" s="15"/>
      <c r="S124" s="14" t="s">
        <v>156</v>
      </c>
      <c r="T124" s="14"/>
      <c r="U124" s="14" t="s">
        <v>158</v>
      </c>
      <c r="V124" s="48" t="s">
        <v>412</v>
      </c>
      <c r="W124" s="15" t="s">
        <v>413</v>
      </c>
      <c r="X124" s="15" t="s">
        <v>413</v>
      </c>
      <c r="Y124" s="15" t="s">
        <v>413</v>
      </c>
      <c r="Z124" s="15"/>
      <c r="AA124" s="15" t="s">
        <v>413</v>
      </c>
      <c r="AB124" s="15"/>
      <c r="AC124" s="15"/>
      <c r="AD124" s="14" t="s">
        <v>926</v>
      </c>
    </row>
    <row r="125" spans="1:31" ht="76.5" x14ac:dyDescent="0.2">
      <c r="A125" s="18" t="s">
        <v>397</v>
      </c>
      <c r="B125" s="14" t="s">
        <v>362</v>
      </c>
      <c r="C125" s="48">
        <v>2018</v>
      </c>
      <c r="D125" s="14">
        <v>2010</v>
      </c>
      <c r="E125" s="48" t="s">
        <v>406</v>
      </c>
      <c r="F125" s="14" t="s">
        <v>363</v>
      </c>
      <c r="G125" s="48" t="s">
        <v>426</v>
      </c>
      <c r="H125" s="48" t="s">
        <v>55</v>
      </c>
      <c r="I125" s="14" t="s">
        <v>427</v>
      </c>
      <c r="J125" s="14" t="s">
        <v>428</v>
      </c>
      <c r="K125" s="14" t="s">
        <v>31</v>
      </c>
      <c r="L125" s="14" t="s">
        <v>151</v>
      </c>
      <c r="M125" s="14" t="s">
        <v>411</v>
      </c>
      <c r="N125" s="14" t="s">
        <v>367</v>
      </c>
      <c r="O125" s="14">
        <v>915</v>
      </c>
      <c r="P125" s="58">
        <v>1.7486338797814207</v>
      </c>
      <c r="Q125" s="14" t="s">
        <v>51</v>
      </c>
      <c r="R125" s="14"/>
      <c r="S125" s="14" t="s">
        <v>156</v>
      </c>
      <c r="T125" s="14"/>
      <c r="U125" s="14" t="s">
        <v>158</v>
      </c>
      <c r="V125" s="48" t="s">
        <v>412</v>
      </c>
      <c r="W125" s="14" t="s">
        <v>413</v>
      </c>
      <c r="X125" s="14" t="s">
        <v>413</v>
      </c>
      <c r="Y125" s="14" t="s">
        <v>414</v>
      </c>
      <c r="Z125" s="14"/>
      <c r="AA125" s="14" t="s">
        <v>413</v>
      </c>
      <c r="AB125" s="14"/>
      <c r="AC125" s="14"/>
      <c r="AD125" s="14" t="s">
        <v>927</v>
      </c>
    </row>
    <row r="126" spans="1:31" ht="76.5" x14ac:dyDescent="0.2">
      <c r="A126" s="18" t="s">
        <v>397</v>
      </c>
      <c r="B126" s="14" t="s">
        <v>362</v>
      </c>
      <c r="C126" s="48">
        <v>2018</v>
      </c>
      <c r="D126" s="14">
        <v>2010</v>
      </c>
      <c r="E126" s="48" t="s">
        <v>406</v>
      </c>
      <c r="F126" s="14" t="s">
        <v>363</v>
      </c>
      <c r="G126" s="48" t="s">
        <v>186</v>
      </c>
      <c r="H126" s="48" t="s">
        <v>55</v>
      </c>
      <c r="I126" s="14" t="s">
        <v>429</v>
      </c>
      <c r="J126" s="14" t="s">
        <v>430</v>
      </c>
      <c r="K126" s="14" t="s">
        <v>31</v>
      </c>
      <c r="L126" s="14" t="s">
        <v>151</v>
      </c>
      <c r="M126" s="14" t="s">
        <v>411</v>
      </c>
      <c r="N126" s="14" t="s">
        <v>367</v>
      </c>
      <c r="O126" s="14">
        <v>437</v>
      </c>
      <c r="P126" s="58">
        <v>2.0594965675057209</v>
      </c>
      <c r="Q126" s="14" t="s">
        <v>51</v>
      </c>
      <c r="R126" s="14"/>
      <c r="S126" s="14" t="s">
        <v>156</v>
      </c>
      <c r="T126" s="14"/>
      <c r="U126" s="14" t="s">
        <v>158</v>
      </c>
      <c r="V126" s="48" t="s">
        <v>412</v>
      </c>
      <c r="W126" s="14" t="s">
        <v>413</v>
      </c>
      <c r="X126" s="14" t="s">
        <v>413</v>
      </c>
      <c r="Y126" s="14" t="s">
        <v>414</v>
      </c>
      <c r="Z126" s="14"/>
      <c r="AA126" s="14" t="s">
        <v>413</v>
      </c>
      <c r="AB126" s="14"/>
      <c r="AC126" s="14"/>
      <c r="AD126" s="14" t="s">
        <v>927</v>
      </c>
    </row>
    <row r="127" spans="1:31" ht="76.5" x14ac:dyDescent="0.2">
      <c r="A127" s="18" t="s">
        <v>397</v>
      </c>
      <c r="B127" s="14" t="s">
        <v>362</v>
      </c>
      <c r="C127" s="48">
        <v>2018</v>
      </c>
      <c r="D127" s="14">
        <v>2010</v>
      </c>
      <c r="E127" s="48" t="s">
        <v>406</v>
      </c>
      <c r="F127" s="14" t="s">
        <v>363</v>
      </c>
      <c r="G127" s="48" t="s">
        <v>431</v>
      </c>
      <c r="H127" s="48" t="s">
        <v>55</v>
      </c>
      <c r="I127" s="14" t="s">
        <v>432</v>
      </c>
      <c r="J127" s="14" t="s">
        <v>433</v>
      </c>
      <c r="K127" s="14" t="s">
        <v>31</v>
      </c>
      <c r="L127" s="14" t="s">
        <v>151</v>
      </c>
      <c r="M127" s="14" t="s">
        <v>411</v>
      </c>
      <c r="N127" s="14" t="s">
        <v>367</v>
      </c>
      <c r="O127" s="14">
        <v>153</v>
      </c>
      <c r="P127" s="58">
        <v>1.9607843137254901</v>
      </c>
      <c r="Q127" s="14" t="s">
        <v>51</v>
      </c>
      <c r="R127" s="14"/>
      <c r="S127" s="14" t="s">
        <v>156</v>
      </c>
      <c r="T127" s="14"/>
      <c r="U127" s="14" t="s">
        <v>158</v>
      </c>
      <c r="V127" s="48" t="s">
        <v>412</v>
      </c>
      <c r="W127" s="14" t="s">
        <v>413</v>
      </c>
      <c r="X127" s="14" t="s">
        <v>413</v>
      </c>
      <c r="Y127" s="14" t="s">
        <v>413</v>
      </c>
      <c r="Z127" s="14"/>
      <c r="AA127" s="14" t="s">
        <v>413</v>
      </c>
      <c r="AB127" s="14"/>
      <c r="AC127" s="14"/>
      <c r="AD127" s="14" t="s">
        <v>927</v>
      </c>
    </row>
    <row r="128" spans="1:31" ht="76.5" x14ac:dyDescent="0.2">
      <c r="A128" s="18" t="s">
        <v>397</v>
      </c>
      <c r="B128" s="14" t="s">
        <v>362</v>
      </c>
      <c r="C128" s="48">
        <v>2018</v>
      </c>
      <c r="D128" s="14">
        <v>2010</v>
      </c>
      <c r="E128" s="48" t="s">
        <v>406</v>
      </c>
      <c r="F128" s="14" t="s">
        <v>363</v>
      </c>
      <c r="G128" s="48" t="s">
        <v>434</v>
      </c>
      <c r="H128" s="48" t="s">
        <v>55</v>
      </c>
      <c r="I128" s="14" t="s">
        <v>435</v>
      </c>
      <c r="J128" s="14" t="s">
        <v>436</v>
      </c>
      <c r="K128" s="14" t="s">
        <v>31</v>
      </c>
      <c r="L128" s="14" t="s">
        <v>151</v>
      </c>
      <c r="M128" s="14" t="s">
        <v>411</v>
      </c>
      <c r="N128" s="14" t="s">
        <v>367</v>
      </c>
      <c r="O128" s="14">
        <v>6029</v>
      </c>
      <c r="P128" s="58">
        <v>0.26538397744236192</v>
      </c>
      <c r="Q128" s="14" t="s">
        <v>51</v>
      </c>
      <c r="R128" s="14"/>
      <c r="S128" s="14" t="s">
        <v>156</v>
      </c>
      <c r="T128" s="14"/>
      <c r="U128" s="14" t="s">
        <v>158</v>
      </c>
      <c r="V128" s="48" t="s">
        <v>412</v>
      </c>
      <c r="W128" s="14" t="s">
        <v>413</v>
      </c>
      <c r="X128" s="14" t="s">
        <v>413</v>
      </c>
      <c r="Y128" s="14" t="s">
        <v>414</v>
      </c>
      <c r="Z128" s="14"/>
      <c r="AA128" s="14" t="s">
        <v>413</v>
      </c>
      <c r="AB128" s="14"/>
      <c r="AC128" s="14"/>
      <c r="AD128" s="14" t="s">
        <v>927</v>
      </c>
    </row>
    <row r="129" spans="1:30" ht="76.5" x14ac:dyDescent="0.2">
      <c r="A129" s="18" t="s">
        <v>397</v>
      </c>
      <c r="B129" s="14" t="s">
        <v>362</v>
      </c>
      <c r="C129" s="48">
        <v>2018</v>
      </c>
      <c r="D129" s="14">
        <v>2010</v>
      </c>
      <c r="E129" s="48" t="s">
        <v>406</v>
      </c>
      <c r="F129" s="14" t="s">
        <v>363</v>
      </c>
      <c r="G129" s="48" t="s">
        <v>434</v>
      </c>
      <c r="H129" s="48" t="s">
        <v>55</v>
      </c>
      <c r="I129" s="14" t="s">
        <v>437</v>
      </c>
      <c r="J129" s="14" t="s">
        <v>438</v>
      </c>
      <c r="K129" s="14" t="s">
        <v>31</v>
      </c>
      <c r="L129" s="14" t="s">
        <v>151</v>
      </c>
      <c r="M129" s="14" t="s">
        <v>411</v>
      </c>
      <c r="N129" s="14" t="s">
        <v>367</v>
      </c>
      <c r="O129" s="14">
        <v>866</v>
      </c>
      <c r="P129" s="58">
        <v>0.80831408775981528</v>
      </c>
      <c r="Q129" s="14" t="s">
        <v>51</v>
      </c>
      <c r="R129" s="14"/>
      <c r="S129" s="14" t="s">
        <v>156</v>
      </c>
      <c r="T129" s="14"/>
      <c r="U129" s="14" t="s">
        <v>158</v>
      </c>
      <c r="V129" s="48" t="s">
        <v>412</v>
      </c>
      <c r="W129" s="14" t="s">
        <v>413</v>
      </c>
      <c r="X129" s="14" t="s">
        <v>413</v>
      </c>
      <c r="Y129" s="14" t="s">
        <v>413</v>
      </c>
      <c r="Z129" s="14"/>
      <c r="AA129" s="14" t="s">
        <v>413</v>
      </c>
      <c r="AB129" s="14"/>
      <c r="AC129" s="14"/>
      <c r="AD129" s="14" t="s">
        <v>927</v>
      </c>
    </row>
    <row r="130" spans="1:30" ht="76.5" x14ac:dyDescent="0.2">
      <c r="A130" s="18" t="s">
        <v>397</v>
      </c>
      <c r="B130" s="14" t="s">
        <v>362</v>
      </c>
      <c r="C130" s="48">
        <v>2018</v>
      </c>
      <c r="D130" s="14">
        <v>2010</v>
      </c>
      <c r="E130" s="48" t="s">
        <v>406</v>
      </c>
      <c r="F130" s="14" t="s">
        <v>363</v>
      </c>
      <c r="G130" s="48" t="s">
        <v>434</v>
      </c>
      <c r="H130" s="48" t="s">
        <v>55</v>
      </c>
      <c r="I130" s="14" t="s">
        <v>437</v>
      </c>
      <c r="J130" s="14" t="s">
        <v>438</v>
      </c>
      <c r="K130" s="14" t="s">
        <v>31</v>
      </c>
      <c r="L130" s="14" t="s">
        <v>151</v>
      </c>
      <c r="M130" s="14" t="s">
        <v>411</v>
      </c>
      <c r="N130" s="14" t="s">
        <v>367</v>
      </c>
      <c r="O130" s="14">
        <v>2474</v>
      </c>
      <c r="P130" s="58">
        <v>1.1721907841552142</v>
      </c>
      <c r="Q130" s="14" t="s">
        <v>51</v>
      </c>
      <c r="R130" s="14"/>
      <c r="S130" s="14" t="s">
        <v>156</v>
      </c>
      <c r="T130" s="14"/>
      <c r="U130" s="14" t="s">
        <v>158</v>
      </c>
      <c r="V130" s="48" t="s">
        <v>412</v>
      </c>
      <c r="W130" s="14" t="s">
        <v>413</v>
      </c>
      <c r="X130" s="14" t="s">
        <v>413</v>
      </c>
      <c r="Y130" s="14" t="s">
        <v>414</v>
      </c>
      <c r="Z130" s="14"/>
      <c r="AA130" s="14" t="s">
        <v>413</v>
      </c>
      <c r="AB130" s="14"/>
      <c r="AC130" s="14"/>
      <c r="AD130" s="14" t="s">
        <v>927</v>
      </c>
    </row>
    <row r="131" spans="1:30" ht="76.5" x14ac:dyDescent="0.2">
      <c r="A131" s="18" t="s">
        <v>397</v>
      </c>
      <c r="B131" s="14" t="s">
        <v>362</v>
      </c>
      <c r="C131" s="48">
        <v>2018</v>
      </c>
      <c r="D131" s="14">
        <v>2010</v>
      </c>
      <c r="E131" s="48" t="s">
        <v>406</v>
      </c>
      <c r="F131" s="14" t="s">
        <v>363</v>
      </c>
      <c r="G131" s="48" t="s">
        <v>439</v>
      </c>
      <c r="H131" s="48" t="s">
        <v>55</v>
      </c>
      <c r="I131" s="14" t="s">
        <v>440</v>
      </c>
      <c r="J131" s="14" t="s">
        <v>438</v>
      </c>
      <c r="K131" s="14" t="s">
        <v>31</v>
      </c>
      <c r="L131" s="14" t="s">
        <v>151</v>
      </c>
      <c r="M131" s="14" t="s">
        <v>411</v>
      </c>
      <c r="N131" s="14" t="s">
        <v>367</v>
      </c>
      <c r="O131" s="14">
        <v>2857</v>
      </c>
      <c r="P131" s="58">
        <v>1.0500525026251313</v>
      </c>
      <c r="Q131" s="14" t="s">
        <v>51</v>
      </c>
      <c r="R131" s="14"/>
      <c r="S131" s="14" t="s">
        <v>156</v>
      </c>
      <c r="T131" s="14"/>
      <c r="U131" s="14" t="s">
        <v>158</v>
      </c>
      <c r="V131" s="48" t="s">
        <v>412</v>
      </c>
      <c r="W131" s="14" t="s">
        <v>414</v>
      </c>
      <c r="X131" s="14" t="s">
        <v>414</v>
      </c>
      <c r="Y131" s="14" t="s">
        <v>414</v>
      </c>
      <c r="Z131" s="14"/>
      <c r="AA131" s="14" t="s">
        <v>413</v>
      </c>
      <c r="AB131" s="14"/>
      <c r="AC131" s="14"/>
      <c r="AD131" s="14" t="s">
        <v>927</v>
      </c>
    </row>
    <row r="132" spans="1:30" ht="76.5" x14ac:dyDescent="0.2">
      <c r="A132" s="18" t="s">
        <v>397</v>
      </c>
      <c r="B132" s="14" t="s">
        <v>362</v>
      </c>
      <c r="C132" s="48">
        <v>2018</v>
      </c>
      <c r="D132" s="14">
        <v>2010</v>
      </c>
      <c r="E132" s="48" t="s">
        <v>406</v>
      </c>
      <c r="F132" s="14" t="s">
        <v>363</v>
      </c>
      <c r="G132" s="48" t="s">
        <v>376</v>
      </c>
      <c r="H132" s="48" t="s">
        <v>55</v>
      </c>
      <c r="I132" s="14" t="s">
        <v>441</v>
      </c>
      <c r="J132" s="14" t="s">
        <v>442</v>
      </c>
      <c r="K132" s="14" t="s">
        <v>31</v>
      </c>
      <c r="L132" s="14" t="s">
        <v>151</v>
      </c>
      <c r="M132" s="14" t="s">
        <v>411</v>
      </c>
      <c r="N132" s="14" t="s">
        <v>367</v>
      </c>
      <c r="O132" s="14">
        <v>293</v>
      </c>
      <c r="P132" s="58">
        <v>2.3890784982935154</v>
      </c>
      <c r="Q132" s="14" t="s">
        <v>51</v>
      </c>
      <c r="R132" s="14"/>
      <c r="S132" s="14" t="s">
        <v>156</v>
      </c>
      <c r="T132" s="14"/>
      <c r="U132" s="14" t="s">
        <v>158</v>
      </c>
      <c r="V132" s="48" t="s">
        <v>412</v>
      </c>
      <c r="W132" s="14" t="s">
        <v>413</v>
      </c>
      <c r="X132" s="14" t="s">
        <v>414</v>
      </c>
      <c r="Y132" s="14" t="s">
        <v>414</v>
      </c>
      <c r="Z132" s="14"/>
      <c r="AA132" s="14" t="s">
        <v>413</v>
      </c>
      <c r="AB132" s="14"/>
      <c r="AC132" s="14"/>
      <c r="AD132" s="14" t="s">
        <v>927</v>
      </c>
    </row>
    <row r="133" spans="1:30" ht="76.5" x14ac:dyDescent="0.2">
      <c r="A133" s="18" t="s">
        <v>397</v>
      </c>
      <c r="B133" s="14" t="s">
        <v>362</v>
      </c>
      <c r="C133" s="48">
        <v>2018</v>
      </c>
      <c r="D133" s="14">
        <v>2010</v>
      </c>
      <c r="E133" s="48" t="s">
        <v>406</v>
      </c>
      <c r="F133" s="14" t="s">
        <v>363</v>
      </c>
      <c r="G133" s="48" t="s">
        <v>376</v>
      </c>
      <c r="H133" s="48" t="s">
        <v>55</v>
      </c>
      <c r="I133" s="14" t="s">
        <v>443</v>
      </c>
      <c r="J133" s="14" t="s">
        <v>433</v>
      </c>
      <c r="K133" s="14" t="s">
        <v>31</v>
      </c>
      <c r="L133" s="14" t="s">
        <v>151</v>
      </c>
      <c r="M133" s="14" t="s">
        <v>411</v>
      </c>
      <c r="N133" s="14" t="s">
        <v>367</v>
      </c>
      <c r="O133" s="14">
        <v>1012</v>
      </c>
      <c r="P133" s="58">
        <v>1.1857707509881423</v>
      </c>
      <c r="Q133" s="14" t="s">
        <v>51</v>
      </c>
      <c r="R133" s="14"/>
      <c r="S133" s="14" t="s">
        <v>156</v>
      </c>
      <c r="T133" s="14"/>
      <c r="U133" s="14" t="s">
        <v>158</v>
      </c>
      <c r="V133" s="48" t="s">
        <v>412</v>
      </c>
      <c r="W133" s="14" t="s">
        <v>413</v>
      </c>
      <c r="X133" s="14" t="s">
        <v>413</v>
      </c>
      <c r="Y133" s="14" t="s">
        <v>414</v>
      </c>
      <c r="Z133" s="14"/>
      <c r="AA133" s="14" t="s">
        <v>413</v>
      </c>
      <c r="AB133" s="14"/>
      <c r="AC133" s="14"/>
      <c r="AD133" s="14" t="s">
        <v>927</v>
      </c>
    </row>
    <row r="134" spans="1:30" ht="76.5" x14ac:dyDescent="0.2">
      <c r="A134" s="18" t="s">
        <v>397</v>
      </c>
      <c r="B134" s="14" t="s">
        <v>362</v>
      </c>
      <c r="C134" s="48">
        <v>2018</v>
      </c>
      <c r="D134" s="14">
        <v>2010</v>
      </c>
      <c r="E134" s="48" t="s">
        <v>406</v>
      </c>
      <c r="F134" s="14" t="s">
        <v>363</v>
      </c>
      <c r="G134" s="48" t="s">
        <v>376</v>
      </c>
      <c r="H134" s="48" t="s">
        <v>55</v>
      </c>
      <c r="I134" s="14" t="s">
        <v>444</v>
      </c>
      <c r="J134" s="14" t="s">
        <v>433</v>
      </c>
      <c r="K134" s="14" t="s">
        <v>31</v>
      </c>
      <c r="L134" s="14" t="s">
        <v>151</v>
      </c>
      <c r="M134" s="14" t="s">
        <v>411</v>
      </c>
      <c r="N134" s="14" t="s">
        <v>367</v>
      </c>
      <c r="O134" s="14">
        <v>5025</v>
      </c>
      <c r="P134" s="58">
        <v>0.25870646766169153</v>
      </c>
      <c r="Q134" s="14" t="s">
        <v>51</v>
      </c>
      <c r="R134" s="14"/>
      <c r="S134" s="14" t="s">
        <v>156</v>
      </c>
      <c r="T134" s="14"/>
      <c r="U134" s="14" t="s">
        <v>158</v>
      </c>
      <c r="V134" s="48" t="s">
        <v>412</v>
      </c>
      <c r="W134" s="14" t="s">
        <v>413</v>
      </c>
      <c r="X134" s="14" t="s">
        <v>413</v>
      </c>
      <c r="Y134" s="14" t="s">
        <v>413</v>
      </c>
      <c r="Z134" s="14"/>
      <c r="AA134" s="14" t="s">
        <v>413</v>
      </c>
      <c r="AB134" s="14"/>
      <c r="AC134" s="14"/>
      <c r="AD134" s="14" t="s">
        <v>927</v>
      </c>
    </row>
    <row r="135" spans="1:30" ht="76.5" x14ac:dyDescent="0.2">
      <c r="A135" s="18" t="s">
        <v>397</v>
      </c>
      <c r="B135" s="14" t="s">
        <v>362</v>
      </c>
      <c r="C135" s="48">
        <v>2018</v>
      </c>
      <c r="D135" s="14">
        <v>2010</v>
      </c>
      <c r="E135" s="48" t="s">
        <v>406</v>
      </c>
      <c r="F135" s="14" t="s">
        <v>363</v>
      </c>
      <c r="G135" s="48" t="s">
        <v>376</v>
      </c>
      <c r="H135" s="48" t="s">
        <v>55</v>
      </c>
      <c r="I135" s="14" t="s">
        <v>444</v>
      </c>
      <c r="J135" s="14" t="s">
        <v>433</v>
      </c>
      <c r="K135" s="14" t="s">
        <v>31</v>
      </c>
      <c r="L135" s="14" t="s">
        <v>151</v>
      </c>
      <c r="M135" s="14" t="s">
        <v>411</v>
      </c>
      <c r="N135" s="14" t="s">
        <v>367</v>
      </c>
      <c r="O135" s="14">
        <v>4121</v>
      </c>
      <c r="P135" s="58">
        <v>0.3397233681145353</v>
      </c>
      <c r="Q135" s="14" t="s">
        <v>51</v>
      </c>
      <c r="R135" s="14"/>
      <c r="S135" s="14" t="s">
        <v>156</v>
      </c>
      <c r="T135" s="14"/>
      <c r="U135" s="14" t="s">
        <v>158</v>
      </c>
      <c r="V135" s="48" t="s">
        <v>412</v>
      </c>
      <c r="W135" s="14" t="s">
        <v>413</v>
      </c>
      <c r="X135" s="14" t="s">
        <v>413</v>
      </c>
      <c r="Y135" s="14" t="s">
        <v>414</v>
      </c>
      <c r="Z135" s="14"/>
      <c r="AA135" s="14" t="s">
        <v>413</v>
      </c>
      <c r="AB135" s="14"/>
      <c r="AC135" s="14"/>
      <c r="AD135" s="14" t="s">
        <v>927</v>
      </c>
    </row>
    <row r="136" spans="1:30" ht="76.5" x14ac:dyDescent="0.2">
      <c r="A136" s="18" t="s">
        <v>397</v>
      </c>
      <c r="B136" s="14" t="s">
        <v>362</v>
      </c>
      <c r="C136" s="48">
        <v>2018</v>
      </c>
      <c r="D136" s="14">
        <v>2010</v>
      </c>
      <c r="E136" s="48" t="s">
        <v>406</v>
      </c>
      <c r="F136" s="14" t="s">
        <v>363</v>
      </c>
      <c r="G136" s="48" t="s">
        <v>376</v>
      </c>
      <c r="H136" s="48" t="s">
        <v>55</v>
      </c>
      <c r="I136" s="14" t="s">
        <v>444</v>
      </c>
      <c r="J136" s="14" t="s">
        <v>433</v>
      </c>
      <c r="K136" s="14" t="s">
        <v>31</v>
      </c>
      <c r="L136" s="14" t="s">
        <v>151</v>
      </c>
      <c r="M136" s="14" t="s">
        <v>411</v>
      </c>
      <c r="N136" s="14" t="s">
        <v>367</v>
      </c>
      <c r="O136" s="14">
        <v>2035</v>
      </c>
      <c r="P136" s="58">
        <v>0.49140049140049141</v>
      </c>
      <c r="Q136" s="14" t="s">
        <v>51</v>
      </c>
      <c r="R136" s="14"/>
      <c r="S136" s="14" t="s">
        <v>156</v>
      </c>
      <c r="T136" s="14"/>
      <c r="U136" s="14" t="s">
        <v>158</v>
      </c>
      <c r="V136" s="48" t="s">
        <v>412</v>
      </c>
      <c r="W136" s="14" t="s">
        <v>413</v>
      </c>
      <c r="X136" s="14" t="s">
        <v>413</v>
      </c>
      <c r="Y136" s="14" t="s">
        <v>414</v>
      </c>
      <c r="Z136" s="14"/>
      <c r="AA136" s="14" t="s">
        <v>413</v>
      </c>
      <c r="AB136" s="14"/>
      <c r="AC136" s="14"/>
      <c r="AD136" s="14" t="s">
        <v>927</v>
      </c>
    </row>
    <row r="137" spans="1:30" ht="76.5" x14ac:dyDescent="0.2">
      <c r="A137" s="18" t="s">
        <v>397</v>
      </c>
      <c r="B137" s="14" t="s">
        <v>362</v>
      </c>
      <c r="C137" s="48">
        <v>2018</v>
      </c>
      <c r="D137" s="14">
        <v>2010</v>
      </c>
      <c r="E137" s="48" t="s">
        <v>406</v>
      </c>
      <c r="F137" s="14" t="s">
        <v>363</v>
      </c>
      <c r="G137" s="48" t="s">
        <v>376</v>
      </c>
      <c r="H137" s="48" t="s">
        <v>55</v>
      </c>
      <c r="I137" s="14" t="s">
        <v>441</v>
      </c>
      <c r="J137" s="14" t="s">
        <v>445</v>
      </c>
      <c r="K137" s="14" t="s">
        <v>31</v>
      </c>
      <c r="L137" s="14" t="s">
        <v>151</v>
      </c>
      <c r="M137" s="14" t="s">
        <v>411</v>
      </c>
      <c r="N137" s="14" t="s">
        <v>367</v>
      </c>
      <c r="O137" s="14">
        <v>984</v>
      </c>
      <c r="P137" s="58">
        <v>2.6422764227642275</v>
      </c>
      <c r="Q137" s="14" t="s">
        <v>51</v>
      </c>
      <c r="R137" s="14"/>
      <c r="S137" s="14" t="s">
        <v>156</v>
      </c>
      <c r="T137" s="14"/>
      <c r="U137" s="14" t="s">
        <v>158</v>
      </c>
      <c r="V137" s="48" t="s">
        <v>412</v>
      </c>
      <c r="W137" s="14" t="s">
        <v>413</v>
      </c>
      <c r="X137" s="14" t="s">
        <v>413</v>
      </c>
      <c r="Y137" s="14" t="s">
        <v>413</v>
      </c>
      <c r="Z137" s="14"/>
      <c r="AA137" s="14" t="s">
        <v>413</v>
      </c>
      <c r="AB137" s="14"/>
      <c r="AC137" s="14"/>
      <c r="AD137" s="14" t="s">
        <v>927</v>
      </c>
    </row>
    <row r="138" spans="1:30" ht="76.5" x14ac:dyDescent="0.2">
      <c r="A138" s="18" t="s">
        <v>397</v>
      </c>
      <c r="B138" s="14" t="s">
        <v>362</v>
      </c>
      <c r="C138" s="48">
        <v>2018</v>
      </c>
      <c r="D138" s="14">
        <v>2010</v>
      </c>
      <c r="E138" s="48" t="s">
        <v>406</v>
      </c>
      <c r="F138" s="14" t="s">
        <v>363</v>
      </c>
      <c r="G138" s="48" t="s">
        <v>376</v>
      </c>
      <c r="H138" s="48" t="s">
        <v>55</v>
      </c>
      <c r="I138" s="14" t="s">
        <v>446</v>
      </c>
      <c r="J138" s="14" t="s">
        <v>447</v>
      </c>
      <c r="K138" s="14" t="s">
        <v>31</v>
      </c>
      <c r="L138" s="14" t="s">
        <v>151</v>
      </c>
      <c r="M138" s="14" t="s">
        <v>411</v>
      </c>
      <c r="N138" s="14" t="s">
        <v>367</v>
      </c>
      <c r="O138" s="14">
        <v>2266</v>
      </c>
      <c r="P138" s="58">
        <v>0.52956751985878203</v>
      </c>
      <c r="Q138" s="14" t="s">
        <v>51</v>
      </c>
      <c r="R138" s="14"/>
      <c r="S138" s="14" t="s">
        <v>156</v>
      </c>
      <c r="T138" s="14"/>
      <c r="U138" s="14" t="s">
        <v>158</v>
      </c>
      <c r="V138" s="48" t="s">
        <v>412</v>
      </c>
      <c r="W138" s="14" t="s">
        <v>414</v>
      </c>
      <c r="X138" s="14" t="s">
        <v>414</v>
      </c>
      <c r="Y138" s="14" t="s">
        <v>414</v>
      </c>
      <c r="Z138" s="14"/>
      <c r="AA138" s="14" t="s">
        <v>413</v>
      </c>
      <c r="AB138" s="14"/>
      <c r="AC138" s="14"/>
      <c r="AD138" s="14" t="s">
        <v>927</v>
      </c>
    </row>
    <row r="139" spans="1:30" ht="76.5" x14ac:dyDescent="0.2">
      <c r="A139" s="18" t="s">
        <v>397</v>
      </c>
      <c r="B139" s="14" t="s">
        <v>362</v>
      </c>
      <c r="C139" s="48">
        <v>2018</v>
      </c>
      <c r="D139" s="14">
        <v>2010</v>
      </c>
      <c r="E139" s="48" t="s">
        <v>406</v>
      </c>
      <c r="F139" s="14" t="s">
        <v>363</v>
      </c>
      <c r="G139" s="48" t="s">
        <v>376</v>
      </c>
      <c r="H139" s="48" t="s">
        <v>55</v>
      </c>
      <c r="I139" s="14" t="s">
        <v>448</v>
      </c>
      <c r="J139" s="14" t="s">
        <v>449</v>
      </c>
      <c r="K139" s="14" t="s">
        <v>31</v>
      </c>
      <c r="L139" s="14" t="s">
        <v>151</v>
      </c>
      <c r="M139" s="14" t="s">
        <v>411</v>
      </c>
      <c r="N139" s="14" t="s">
        <v>367</v>
      </c>
      <c r="O139" s="14">
        <v>12070</v>
      </c>
      <c r="P139" s="58">
        <v>1.5161557580778791</v>
      </c>
      <c r="Q139" s="14" t="s">
        <v>51</v>
      </c>
      <c r="R139" s="14"/>
      <c r="S139" s="14" t="s">
        <v>156</v>
      </c>
      <c r="T139" s="14"/>
      <c r="U139" s="14" t="s">
        <v>158</v>
      </c>
      <c r="V139" s="48" t="s">
        <v>412</v>
      </c>
      <c r="W139" s="14" t="s">
        <v>414</v>
      </c>
      <c r="X139" s="14" t="s">
        <v>414</v>
      </c>
      <c r="Y139" s="14" t="s">
        <v>414</v>
      </c>
      <c r="Z139" s="14"/>
      <c r="AA139" s="14" t="s">
        <v>413</v>
      </c>
      <c r="AB139" s="14"/>
      <c r="AC139" s="14"/>
      <c r="AD139" s="14" t="s">
        <v>927</v>
      </c>
    </row>
    <row r="140" spans="1:30" ht="76.5" x14ac:dyDescent="0.2">
      <c r="A140" s="18" t="s">
        <v>397</v>
      </c>
      <c r="B140" s="14" t="s">
        <v>362</v>
      </c>
      <c r="C140" s="48">
        <v>2018</v>
      </c>
      <c r="D140" s="14">
        <v>2010</v>
      </c>
      <c r="E140" s="48" t="s">
        <v>406</v>
      </c>
      <c r="F140" s="14" t="s">
        <v>363</v>
      </c>
      <c r="G140" s="48" t="s">
        <v>376</v>
      </c>
      <c r="H140" s="48" t="s">
        <v>55</v>
      </c>
      <c r="I140" s="14" t="s">
        <v>450</v>
      </c>
      <c r="J140" s="14" t="s">
        <v>934</v>
      </c>
      <c r="K140" s="14" t="s">
        <v>31</v>
      </c>
      <c r="L140" s="14" t="s">
        <v>151</v>
      </c>
      <c r="M140" s="14" t="s">
        <v>411</v>
      </c>
      <c r="N140" s="14" t="s">
        <v>367</v>
      </c>
      <c r="O140" s="14" t="e">
        <v>#REF!</v>
      </c>
      <c r="P140" s="58">
        <v>0</v>
      </c>
      <c r="Q140" s="14" t="s">
        <v>51</v>
      </c>
      <c r="R140" s="14"/>
      <c r="S140" s="14" t="s">
        <v>156</v>
      </c>
      <c r="T140" s="14"/>
      <c r="U140" s="14" t="s">
        <v>158</v>
      </c>
      <c r="V140" s="48" t="s">
        <v>412</v>
      </c>
      <c r="W140" s="14" t="s">
        <v>413</v>
      </c>
      <c r="X140" s="14" t="s">
        <v>413</v>
      </c>
      <c r="Y140" s="14" t="s">
        <v>413</v>
      </c>
      <c r="Z140" s="14"/>
      <c r="AA140" s="14" t="s">
        <v>413</v>
      </c>
      <c r="AB140" s="14"/>
      <c r="AC140" s="14"/>
      <c r="AD140" s="14" t="s">
        <v>927</v>
      </c>
    </row>
    <row r="141" spans="1:30" ht="76.5" x14ac:dyDescent="0.2">
      <c r="A141" s="18" t="s">
        <v>397</v>
      </c>
      <c r="B141" s="14" t="s">
        <v>362</v>
      </c>
      <c r="C141" s="48">
        <v>2018</v>
      </c>
      <c r="D141" s="14">
        <v>2010</v>
      </c>
      <c r="E141" s="48" t="s">
        <v>406</v>
      </c>
      <c r="F141" s="14" t="s">
        <v>363</v>
      </c>
      <c r="G141" s="48" t="s">
        <v>376</v>
      </c>
      <c r="H141" s="48" t="s">
        <v>55</v>
      </c>
      <c r="I141" s="14" t="s">
        <v>451</v>
      </c>
      <c r="J141" s="14" t="s">
        <v>452</v>
      </c>
      <c r="K141" s="14" t="s">
        <v>31</v>
      </c>
      <c r="L141" s="14" t="s">
        <v>151</v>
      </c>
      <c r="M141" s="14" t="s">
        <v>411</v>
      </c>
      <c r="N141" s="14" t="s">
        <v>367</v>
      </c>
      <c r="O141" s="14">
        <v>2697</v>
      </c>
      <c r="P141" s="58">
        <v>0.55617352614015569</v>
      </c>
      <c r="Q141" s="14" t="s">
        <v>51</v>
      </c>
      <c r="R141" s="14"/>
      <c r="S141" s="14" t="s">
        <v>156</v>
      </c>
      <c r="T141" s="14"/>
      <c r="U141" s="14" t="s">
        <v>158</v>
      </c>
      <c r="V141" s="48" t="s">
        <v>412</v>
      </c>
      <c r="W141" s="14" t="s">
        <v>413</v>
      </c>
      <c r="X141" s="14" t="s">
        <v>413</v>
      </c>
      <c r="Y141" s="14" t="s">
        <v>413</v>
      </c>
      <c r="Z141" s="14"/>
      <c r="AA141" s="14" t="s">
        <v>413</v>
      </c>
      <c r="AB141" s="14"/>
      <c r="AC141" s="14"/>
      <c r="AD141" s="14" t="s">
        <v>927</v>
      </c>
    </row>
    <row r="142" spans="1:30" ht="76.5" x14ac:dyDescent="0.2">
      <c r="A142" s="18" t="s">
        <v>397</v>
      </c>
      <c r="B142" s="14" t="s">
        <v>362</v>
      </c>
      <c r="C142" s="48">
        <v>2018</v>
      </c>
      <c r="D142" s="14">
        <v>2010</v>
      </c>
      <c r="E142" s="48" t="s">
        <v>406</v>
      </c>
      <c r="F142" s="14" t="s">
        <v>363</v>
      </c>
      <c r="G142" s="48" t="s">
        <v>376</v>
      </c>
      <c r="H142" s="48" t="s">
        <v>55</v>
      </c>
      <c r="I142" s="14" t="s">
        <v>453</v>
      </c>
      <c r="J142" s="59" t="s">
        <v>935</v>
      </c>
      <c r="K142" s="14" t="s">
        <v>31</v>
      </c>
      <c r="L142" s="14" t="s">
        <v>151</v>
      </c>
      <c r="M142" s="14" t="s">
        <v>411</v>
      </c>
      <c r="N142" s="14" t="s">
        <v>367</v>
      </c>
      <c r="O142" s="14" t="e">
        <v>#REF!</v>
      </c>
      <c r="P142" s="58">
        <v>0</v>
      </c>
      <c r="Q142" s="14" t="s">
        <v>51</v>
      </c>
      <c r="R142" s="14"/>
      <c r="S142" s="14" t="s">
        <v>156</v>
      </c>
      <c r="T142" s="14"/>
      <c r="U142" s="14" t="s">
        <v>158</v>
      </c>
      <c r="V142" s="48" t="s">
        <v>412</v>
      </c>
      <c r="W142" s="14" t="s">
        <v>413</v>
      </c>
      <c r="X142" s="14" t="s">
        <v>413</v>
      </c>
      <c r="Y142" s="14" t="s">
        <v>413</v>
      </c>
      <c r="Z142" s="14"/>
      <c r="AA142" s="14" t="s">
        <v>413</v>
      </c>
      <c r="AB142" s="14"/>
      <c r="AC142" s="14"/>
      <c r="AD142" s="14" t="s">
        <v>927</v>
      </c>
    </row>
    <row r="143" spans="1:30" ht="76.5" x14ac:dyDescent="0.2">
      <c r="A143" s="18" t="s">
        <v>397</v>
      </c>
      <c r="B143" s="14" t="s">
        <v>362</v>
      </c>
      <c r="C143" s="48">
        <v>2018</v>
      </c>
      <c r="D143" s="14">
        <v>2010</v>
      </c>
      <c r="E143" s="48" t="s">
        <v>406</v>
      </c>
      <c r="F143" s="14" t="s">
        <v>363</v>
      </c>
      <c r="G143" s="48" t="s">
        <v>376</v>
      </c>
      <c r="H143" s="48" t="s">
        <v>55</v>
      </c>
      <c r="I143" s="14" t="s">
        <v>432</v>
      </c>
      <c r="J143" s="14" t="s">
        <v>433</v>
      </c>
      <c r="K143" s="14" t="s">
        <v>31</v>
      </c>
      <c r="L143" s="14" t="s">
        <v>151</v>
      </c>
      <c r="M143" s="14" t="s">
        <v>411</v>
      </c>
      <c r="N143" s="14" t="s">
        <v>367</v>
      </c>
      <c r="O143" s="14" t="e">
        <v>#REF!</v>
      </c>
      <c r="P143" s="58">
        <v>0.41237113402061853</v>
      </c>
      <c r="Q143" s="14" t="s">
        <v>51</v>
      </c>
      <c r="R143" s="14"/>
      <c r="S143" s="14" t="s">
        <v>156</v>
      </c>
      <c r="T143" s="14"/>
      <c r="U143" s="14" t="s">
        <v>158</v>
      </c>
      <c r="V143" s="48" t="s">
        <v>412</v>
      </c>
      <c r="W143" s="14" t="s">
        <v>413</v>
      </c>
      <c r="X143" s="14" t="s">
        <v>413</v>
      </c>
      <c r="Y143" s="14" t="s">
        <v>413</v>
      </c>
      <c r="Z143" s="14"/>
      <c r="AA143" s="14" t="s">
        <v>413</v>
      </c>
      <c r="AB143" s="14"/>
      <c r="AC143" s="14"/>
      <c r="AD143" s="14" t="s">
        <v>927</v>
      </c>
    </row>
    <row r="144" spans="1:30" ht="76.5" x14ac:dyDescent="0.2">
      <c r="A144" s="18" t="s">
        <v>397</v>
      </c>
      <c r="B144" s="14" t="s">
        <v>362</v>
      </c>
      <c r="C144" s="48">
        <v>2018</v>
      </c>
      <c r="D144" s="14">
        <v>2010</v>
      </c>
      <c r="E144" s="48" t="s">
        <v>406</v>
      </c>
      <c r="F144" s="14" t="s">
        <v>363</v>
      </c>
      <c r="G144" s="48" t="s">
        <v>454</v>
      </c>
      <c r="H144" s="48" t="s">
        <v>55</v>
      </c>
      <c r="I144" s="14" t="s">
        <v>455</v>
      </c>
      <c r="J144" s="14" t="s">
        <v>456</v>
      </c>
      <c r="K144" s="14" t="s">
        <v>31</v>
      </c>
      <c r="L144" s="14" t="s">
        <v>151</v>
      </c>
      <c r="M144" s="14" t="s">
        <v>411</v>
      </c>
      <c r="N144" s="14" t="s">
        <v>367</v>
      </c>
      <c r="O144" s="14">
        <v>5698</v>
      </c>
      <c r="P144" s="58">
        <v>0.19305019305019305</v>
      </c>
      <c r="Q144" s="14" t="s">
        <v>51</v>
      </c>
      <c r="R144" s="14"/>
      <c r="S144" s="14" t="s">
        <v>156</v>
      </c>
      <c r="T144" s="14"/>
      <c r="U144" s="14" t="s">
        <v>158</v>
      </c>
      <c r="V144" s="48" t="s">
        <v>412</v>
      </c>
      <c r="W144" s="14" t="s">
        <v>413</v>
      </c>
      <c r="X144" s="14" t="s">
        <v>414</v>
      </c>
      <c r="Y144" s="14" t="s">
        <v>414</v>
      </c>
      <c r="Z144" s="14"/>
      <c r="AA144" s="14" t="s">
        <v>413</v>
      </c>
      <c r="AB144" s="14"/>
      <c r="AC144" s="14"/>
      <c r="AD144" s="14" t="s">
        <v>927</v>
      </c>
    </row>
    <row r="145" spans="1:30" ht="76.5" x14ac:dyDescent="0.2">
      <c r="A145" s="18" t="s">
        <v>397</v>
      </c>
      <c r="B145" s="14" t="s">
        <v>362</v>
      </c>
      <c r="C145" s="48">
        <v>2018</v>
      </c>
      <c r="D145" s="14">
        <v>2010</v>
      </c>
      <c r="E145" s="48" t="s">
        <v>406</v>
      </c>
      <c r="F145" s="14" t="s">
        <v>363</v>
      </c>
      <c r="G145" s="48" t="s">
        <v>454</v>
      </c>
      <c r="H145" s="48" t="s">
        <v>55</v>
      </c>
      <c r="I145" s="14" t="s">
        <v>455</v>
      </c>
      <c r="J145" s="14" t="s">
        <v>456</v>
      </c>
      <c r="K145" s="14" t="s">
        <v>31</v>
      </c>
      <c r="L145" s="14" t="s">
        <v>151</v>
      </c>
      <c r="M145" s="14" t="s">
        <v>411</v>
      </c>
      <c r="N145" s="14" t="s">
        <v>367</v>
      </c>
      <c r="O145" s="14">
        <v>456</v>
      </c>
      <c r="P145" s="58">
        <v>1.0964912280701755</v>
      </c>
      <c r="Q145" s="14" t="s">
        <v>51</v>
      </c>
      <c r="R145" s="14"/>
      <c r="S145" s="14" t="s">
        <v>156</v>
      </c>
      <c r="T145" s="14"/>
      <c r="U145" s="14" t="s">
        <v>158</v>
      </c>
      <c r="V145" s="48" t="s">
        <v>412</v>
      </c>
      <c r="W145" s="14" t="s">
        <v>413</v>
      </c>
      <c r="X145" s="14" t="s">
        <v>413</v>
      </c>
      <c r="Y145" s="14" t="s">
        <v>414</v>
      </c>
      <c r="Z145" s="14"/>
      <c r="AA145" s="14" t="s">
        <v>413</v>
      </c>
      <c r="AB145" s="14"/>
      <c r="AC145" s="14"/>
      <c r="AD145" s="14" t="s">
        <v>927</v>
      </c>
    </row>
    <row r="146" spans="1:30" ht="76.5" x14ac:dyDescent="0.2">
      <c r="A146" s="18" t="s">
        <v>397</v>
      </c>
      <c r="B146" s="14" t="s">
        <v>362</v>
      </c>
      <c r="C146" s="48">
        <v>2018</v>
      </c>
      <c r="D146" s="14">
        <v>2010</v>
      </c>
      <c r="E146" s="48" t="s">
        <v>406</v>
      </c>
      <c r="F146" s="14" t="s">
        <v>363</v>
      </c>
      <c r="G146" s="48" t="s">
        <v>454</v>
      </c>
      <c r="H146" s="48" t="s">
        <v>55</v>
      </c>
      <c r="I146" s="14" t="s">
        <v>455</v>
      </c>
      <c r="J146" s="14" t="s">
        <v>456</v>
      </c>
      <c r="K146" s="14" t="s">
        <v>31</v>
      </c>
      <c r="L146" s="14" t="s">
        <v>151</v>
      </c>
      <c r="M146" s="14" t="s">
        <v>411</v>
      </c>
      <c r="N146" s="14" t="s">
        <v>367</v>
      </c>
      <c r="O146" s="14">
        <v>13140</v>
      </c>
      <c r="P146" s="58">
        <v>0.13698630136986301</v>
      </c>
      <c r="Q146" s="14" t="s">
        <v>51</v>
      </c>
      <c r="R146" s="14"/>
      <c r="S146" s="14" t="s">
        <v>156</v>
      </c>
      <c r="T146" s="14"/>
      <c r="U146" s="14" t="s">
        <v>158</v>
      </c>
      <c r="V146" s="48" t="s">
        <v>412</v>
      </c>
      <c r="W146" s="14" t="s">
        <v>413</v>
      </c>
      <c r="X146" s="14" t="s">
        <v>413</v>
      </c>
      <c r="Y146" s="14" t="s">
        <v>414</v>
      </c>
      <c r="Z146" s="14"/>
      <c r="AA146" s="14" t="s">
        <v>413</v>
      </c>
      <c r="AB146" s="14"/>
      <c r="AC146" s="14"/>
      <c r="AD146" s="14" t="s">
        <v>927</v>
      </c>
    </row>
    <row r="147" spans="1:30" ht="76.5" x14ac:dyDescent="0.2">
      <c r="A147" s="18" t="s">
        <v>397</v>
      </c>
      <c r="B147" s="14" t="s">
        <v>362</v>
      </c>
      <c r="C147" s="48">
        <v>2018</v>
      </c>
      <c r="D147" s="14">
        <v>2010</v>
      </c>
      <c r="E147" s="48" t="s">
        <v>406</v>
      </c>
      <c r="F147" s="14" t="s">
        <v>363</v>
      </c>
      <c r="G147" s="48" t="s">
        <v>457</v>
      </c>
      <c r="H147" s="48" t="s">
        <v>55</v>
      </c>
      <c r="I147" s="14" t="s">
        <v>458</v>
      </c>
      <c r="J147" s="14" t="s">
        <v>459</v>
      </c>
      <c r="K147" s="14" t="s">
        <v>31</v>
      </c>
      <c r="L147" s="14" t="s">
        <v>151</v>
      </c>
      <c r="M147" s="14" t="s">
        <v>411</v>
      </c>
      <c r="N147" s="14" t="s">
        <v>367</v>
      </c>
      <c r="O147" s="14">
        <v>7671</v>
      </c>
      <c r="P147" s="58">
        <v>9.1252770173380265E-2</v>
      </c>
      <c r="Q147" s="14" t="s">
        <v>51</v>
      </c>
      <c r="R147" s="14"/>
      <c r="S147" s="14" t="s">
        <v>156</v>
      </c>
      <c r="T147" s="14"/>
      <c r="U147" s="14" t="s">
        <v>158</v>
      </c>
      <c r="V147" s="48" t="s">
        <v>412</v>
      </c>
      <c r="W147" s="14" t="s">
        <v>413</v>
      </c>
      <c r="X147" s="14" t="s">
        <v>413</v>
      </c>
      <c r="Y147" s="14" t="s">
        <v>413</v>
      </c>
      <c r="Z147" s="14"/>
      <c r="AA147" s="14" t="s">
        <v>413</v>
      </c>
      <c r="AB147" s="14"/>
      <c r="AC147" s="14"/>
      <c r="AD147" s="14" t="s">
        <v>927</v>
      </c>
    </row>
    <row r="148" spans="1:30" ht="76.5" x14ac:dyDescent="0.2">
      <c r="A148" s="18" t="s">
        <v>397</v>
      </c>
      <c r="B148" s="14" t="s">
        <v>362</v>
      </c>
      <c r="C148" s="48">
        <v>2018</v>
      </c>
      <c r="D148" s="14">
        <v>2010</v>
      </c>
      <c r="E148" s="48" t="s">
        <v>406</v>
      </c>
      <c r="F148" s="14" t="s">
        <v>363</v>
      </c>
      <c r="G148" s="48" t="s">
        <v>457</v>
      </c>
      <c r="H148" s="48" t="s">
        <v>55</v>
      </c>
      <c r="I148" s="14" t="s">
        <v>458</v>
      </c>
      <c r="J148" s="14" t="s">
        <v>459</v>
      </c>
      <c r="K148" s="14" t="s">
        <v>31</v>
      </c>
      <c r="L148" s="14" t="s">
        <v>151</v>
      </c>
      <c r="M148" s="14" t="s">
        <v>411</v>
      </c>
      <c r="N148" s="14" t="s">
        <v>367</v>
      </c>
      <c r="O148" s="14">
        <v>15757</v>
      </c>
      <c r="P148" s="58">
        <v>0.22212350066637052</v>
      </c>
      <c r="Q148" s="14" t="s">
        <v>51</v>
      </c>
      <c r="R148" s="14"/>
      <c r="S148" s="14" t="s">
        <v>156</v>
      </c>
      <c r="T148" s="14"/>
      <c r="U148" s="14" t="s">
        <v>158</v>
      </c>
      <c r="V148" s="48" t="s">
        <v>412</v>
      </c>
      <c r="W148" s="14" t="s">
        <v>413</v>
      </c>
      <c r="X148" s="14" t="s">
        <v>413</v>
      </c>
      <c r="Y148" s="14" t="s">
        <v>414</v>
      </c>
      <c r="Z148" s="14"/>
      <c r="AA148" s="14" t="s">
        <v>413</v>
      </c>
      <c r="AB148" s="14"/>
      <c r="AC148" s="14"/>
      <c r="AD148" s="14" t="s">
        <v>927</v>
      </c>
    </row>
    <row r="149" spans="1:30" ht="76.5" x14ac:dyDescent="0.2">
      <c r="A149" s="18" t="s">
        <v>397</v>
      </c>
      <c r="B149" s="14" t="s">
        <v>362</v>
      </c>
      <c r="C149" s="48">
        <v>2018</v>
      </c>
      <c r="D149" s="14">
        <v>2010</v>
      </c>
      <c r="E149" s="48" t="s">
        <v>406</v>
      </c>
      <c r="F149" s="14" t="s">
        <v>363</v>
      </c>
      <c r="G149" s="48" t="s">
        <v>460</v>
      </c>
      <c r="H149" s="48" t="s">
        <v>55</v>
      </c>
      <c r="I149" s="14" t="s">
        <v>461</v>
      </c>
      <c r="J149" s="14" t="s">
        <v>462</v>
      </c>
      <c r="K149" s="14" t="s">
        <v>31</v>
      </c>
      <c r="L149" s="14" t="s">
        <v>151</v>
      </c>
      <c r="M149" s="14" t="s">
        <v>411</v>
      </c>
      <c r="N149" s="14" t="s">
        <v>367</v>
      </c>
      <c r="O149" s="14" t="e">
        <v>#REF!</v>
      </c>
      <c r="P149" s="58">
        <v>0.40738383195416933</v>
      </c>
      <c r="Q149" s="14" t="s">
        <v>51</v>
      </c>
      <c r="R149" s="14"/>
      <c r="S149" s="14" t="s">
        <v>156</v>
      </c>
      <c r="T149" s="14"/>
      <c r="U149" s="14" t="s">
        <v>158</v>
      </c>
      <c r="V149" s="48" t="s">
        <v>412</v>
      </c>
      <c r="W149" s="14" t="s">
        <v>413</v>
      </c>
      <c r="X149" s="14" t="s">
        <v>414</v>
      </c>
      <c r="Y149" s="14" t="s">
        <v>414</v>
      </c>
      <c r="Z149" s="14"/>
      <c r="AA149" s="14" t="s">
        <v>413</v>
      </c>
      <c r="AB149" s="14"/>
      <c r="AC149" s="14"/>
      <c r="AD149" s="14" t="s">
        <v>927</v>
      </c>
    </row>
    <row r="150" spans="1:30" ht="76.5" x14ac:dyDescent="0.2">
      <c r="A150" s="18" t="s">
        <v>397</v>
      </c>
      <c r="B150" s="14" t="s">
        <v>362</v>
      </c>
      <c r="C150" s="48">
        <v>2018</v>
      </c>
      <c r="D150" s="14">
        <v>2010</v>
      </c>
      <c r="E150" s="48" t="s">
        <v>406</v>
      </c>
      <c r="F150" s="14" t="s">
        <v>363</v>
      </c>
      <c r="G150" s="48" t="s">
        <v>463</v>
      </c>
      <c r="H150" s="48" t="s">
        <v>464</v>
      </c>
      <c r="I150" s="14" t="s">
        <v>465</v>
      </c>
      <c r="J150" s="14" t="s">
        <v>466</v>
      </c>
      <c r="K150" s="14" t="s">
        <v>31</v>
      </c>
      <c r="L150" s="14" t="s">
        <v>151</v>
      </c>
      <c r="M150" s="14" t="s">
        <v>411</v>
      </c>
      <c r="N150" s="14" t="s">
        <v>367</v>
      </c>
      <c r="O150" s="14" t="e">
        <v>#REF!</v>
      </c>
      <c r="P150" s="58">
        <v>24.666666666666668</v>
      </c>
      <c r="Q150" s="14" t="s">
        <v>51</v>
      </c>
      <c r="R150" s="14"/>
      <c r="S150" s="14" t="s">
        <v>156</v>
      </c>
      <c r="T150" s="14"/>
      <c r="U150" s="14" t="s">
        <v>158</v>
      </c>
      <c r="V150" s="48" t="s">
        <v>412</v>
      </c>
      <c r="W150" s="14" t="s">
        <v>413</v>
      </c>
      <c r="X150" s="14" t="s">
        <v>413</v>
      </c>
      <c r="Y150" s="14" t="s">
        <v>414</v>
      </c>
      <c r="Z150" s="14"/>
      <c r="AA150" s="14" t="s">
        <v>413</v>
      </c>
      <c r="AB150" s="14"/>
      <c r="AC150" s="14"/>
      <c r="AD150" s="14" t="s">
        <v>927</v>
      </c>
    </row>
    <row r="151" spans="1:30" ht="76.5" x14ac:dyDescent="0.2">
      <c r="A151" s="18" t="s">
        <v>397</v>
      </c>
      <c r="B151" s="14" t="s">
        <v>362</v>
      </c>
      <c r="C151" s="48">
        <v>2018</v>
      </c>
      <c r="D151" s="14">
        <v>2010</v>
      </c>
      <c r="E151" s="48" t="s">
        <v>406</v>
      </c>
      <c r="F151" s="14" t="s">
        <v>363</v>
      </c>
      <c r="G151" s="48" t="s">
        <v>467</v>
      </c>
      <c r="H151" s="48" t="s">
        <v>464</v>
      </c>
      <c r="I151" s="14" t="s">
        <v>468</v>
      </c>
      <c r="J151" s="14" t="s">
        <v>469</v>
      </c>
      <c r="K151" s="14" t="s">
        <v>31</v>
      </c>
      <c r="L151" s="14" t="s">
        <v>151</v>
      </c>
      <c r="M151" s="14" t="s">
        <v>411</v>
      </c>
      <c r="N151" s="14" t="s">
        <v>367</v>
      </c>
      <c r="O151" s="14">
        <v>4795</v>
      </c>
      <c r="P151" s="58">
        <v>0.56308654848800832</v>
      </c>
      <c r="Q151" s="14" t="s">
        <v>51</v>
      </c>
      <c r="R151" s="14"/>
      <c r="S151" s="14" t="s">
        <v>156</v>
      </c>
      <c r="T151" s="14"/>
      <c r="U151" s="14" t="s">
        <v>158</v>
      </c>
      <c r="V151" s="48" t="s">
        <v>412</v>
      </c>
      <c r="W151" s="14" t="s">
        <v>413</v>
      </c>
      <c r="X151" s="14" t="s">
        <v>413</v>
      </c>
      <c r="Y151" s="14" t="s">
        <v>413</v>
      </c>
      <c r="Z151" s="14"/>
      <c r="AA151" s="14" t="s">
        <v>413</v>
      </c>
      <c r="AB151" s="14"/>
      <c r="AC151" s="14"/>
      <c r="AD151" s="14" t="s">
        <v>927</v>
      </c>
    </row>
    <row r="152" spans="1:30" ht="76.5" x14ac:dyDescent="0.2">
      <c r="A152" s="18" t="s">
        <v>397</v>
      </c>
      <c r="B152" s="14" t="s">
        <v>362</v>
      </c>
      <c r="C152" s="48">
        <v>2018</v>
      </c>
      <c r="D152" s="14">
        <v>2010</v>
      </c>
      <c r="E152" s="48" t="s">
        <v>406</v>
      </c>
      <c r="F152" s="14" t="s">
        <v>363</v>
      </c>
      <c r="G152" s="48" t="s">
        <v>467</v>
      </c>
      <c r="H152" s="48" t="s">
        <v>464</v>
      </c>
      <c r="I152" s="14" t="s">
        <v>470</v>
      </c>
      <c r="J152" s="14" t="s">
        <v>471</v>
      </c>
      <c r="K152" s="14" t="s">
        <v>31</v>
      </c>
      <c r="L152" s="14" t="s">
        <v>151</v>
      </c>
      <c r="M152" s="14" t="s">
        <v>411</v>
      </c>
      <c r="N152" s="14" t="s">
        <v>367</v>
      </c>
      <c r="O152" s="14">
        <v>757</v>
      </c>
      <c r="P152" s="58">
        <v>1.7173051519154559</v>
      </c>
      <c r="Q152" s="14" t="s">
        <v>51</v>
      </c>
      <c r="R152" s="14"/>
      <c r="S152" s="14" t="s">
        <v>156</v>
      </c>
      <c r="T152" s="14"/>
      <c r="U152" s="14" t="s">
        <v>158</v>
      </c>
      <c r="V152" s="48" t="s">
        <v>412</v>
      </c>
      <c r="W152" s="14" t="s">
        <v>413</v>
      </c>
      <c r="X152" s="14" t="s">
        <v>413</v>
      </c>
      <c r="Y152" s="14" t="s">
        <v>413</v>
      </c>
      <c r="Z152" s="14"/>
      <c r="AA152" s="14" t="s">
        <v>413</v>
      </c>
      <c r="AB152" s="14"/>
      <c r="AC152" s="14"/>
      <c r="AD152" s="14" t="s">
        <v>927</v>
      </c>
    </row>
    <row r="153" spans="1:30" ht="76.5" x14ac:dyDescent="0.2">
      <c r="A153" s="18" t="s">
        <v>397</v>
      </c>
      <c r="B153" s="14" t="s">
        <v>362</v>
      </c>
      <c r="C153" s="48">
        <v>2018</v>
      </c>
      <c r="D153" s="14">
        <v>2010</v>
      </c>
      <c r="E153" s="48" t="s">
        <v>406</v>
      </c>
      <c r="F153" s="14" t="s">
        <v>363</v>
      </c>
      <c r="G153" s="48" t="s">
        <v>472</v>
      </c>
      <c r="H153" s="48" t="s">
        <v>464</v>
      </c>
      <c r="I153" s="14" t="s">
        <v>473</v>
      </c>
      <c r="J153" s="14" t="s">
        <v>474</v>
      </c>
      <c r="K153" s="14" t="s">
        <v>31</v>
      </c>
      <c r="L153" s="14" t="s">
        <v>151</v>
      </c>
      <c r="M153" s="14" t="s">
        <v>411</v>
      </c>
      <c r="N153" s="14" t="s">
        <v>367</v>
      </c>
      <c r="O153" s="14">
        <v>4787</v>
      </c>
      <c r="P153" s="58">
        <v>0.37601838312095259</v>
      </c>
      <c r="Q153" s="14" t="s">
        <v>51</v>
      </c>
      <c r="R153" s="14"/>
      <c r="S153" s="14" t="s">
        <v>156</v>
      </c>
      <c r="T153" s="14"/>
      <c r="U153" s="14" t="s">
        <v>158</v>
      </c>
      <c r="V153" s="48" t="s">
        <v>412</v>
      </c>
      <c r="W153" s="14" t="s">
        <v>413</v>
      </c>
      <c r="X153" s="14" t="s">
        <v>413</v>
      </c>
      <c r="Y153" s="14" t="s">
        <v>414</v>
      </c>
      <c r="Z153" s="14"/>
      <c r="AA153" s="14" t="s">
        <v>413</v>
      </c>
      <c r="AB153" s="14"/>
      <c r="AC153" s="14"/>
      <c r="AD153" s="14" t="s">
        <v>927</v>
      </c>
    </row>
    <row r="154" spans="1:30" ht="76.5" x14ac:dyDescent="0.2">
      <c r="A154" s="18" t="s">
        <v>397</v>
      </c>
      <c r="B154" s="14" t="s">
        <v>362</v>
      </c>
      <c r="C154" s="48">
        <v>2018</v>
      </c>
      <c r="D154" s="14">
        <v>2010</v>
      </c>
      <c r="E154" s="48" t="s">
        <v>406</v>
      </c>
      <c r="F154" s="14" t="s">
        <v>363</v>
      </c>
      <c r="G154" s="48" t="s">
        <v>472</v>
      </c>
      <c r="H154" s="48" t="s">
        <v>464</v>
      </c>
      <c r="I154" s="14" t="s">
        <v>475</v>
      </c>
      <c r="J154" s="14" t="s">
        <v>476</v>
      </c>
      <c r="K154" s="14" t="s">
        <v>31</v>
      </c>
      <c r="L154" s="14" t="s">
        <v>151</v>
      </c>
      <c r="M154" s="14" t="s">
        <v>411</v>
      </c>
      <c r="N154" s="14" t="s">
        <v>367</v>
      </c>
      <c r="O154" s="14">
        <v>793</v>
      </c>
      <c r="P154" s="58">
        <v>2.5220680958385877</v>
      </c>
      <c r="Q154" s="14" t="s">
        <v>51</v>
      </c>
      <c r="R154" s="14"/>
      <c r="S154" s="14" t="s">
        <v>156</v>
      </c>
      <c r="T154" s="14"/>
      <c r="U154" s="14" t="s">
        <v>158</v>
      </c>
      <c r="V154" s="48" t="s">
        <v>412</v>
      </c>
      <c r="W154" s="14" t="s">
        <v>413</v>
      </c>
      <c r="X154" s="14" t="s">
        <v>413</v>
      </c>
      <c r="Y154" s="14" t="s">
        <v>413</v>
      </c>
      <c r="Z154" s="14"/>
      <c r="AA154" s="14" t="s">
        <v>413</v>
      </c>
      <c r="AB154" s="14"/>
      <c r="AC154" s="14"/>
      <c r="AD154" s="14" t="s">
        <v>927</v>
      </c>
    </row>
    <row r="155" spans="1:30" ht="76.5" x14ac:dyDescent="0.2">
      <c r="A155" s="18" t="s">
        <v>397</v>
      </c>
      <c r="B155" s="14" t="s">
        <v>362</v>
      </c>
      <c r="C155" s="48">
        <v>2018</v>
      </c>
      <c r="D155" s="14">
        <v>2010</v>
      </c>
      <c r="E155" s="48" t="s">
        <v>406</v>
      </c>
      <c r="F155" s="14" t="s">
        <v>363</v>
      </c>
      <c r="G155" s="48" t="s">
        <v>472</v>
      </c>
      <c r="H155" s="48" t="s">
        <v>464</v>
      </c>
      <c r="I155" s="14" t="s">
        <v>477</v>
      </c>
      <c r="J155" s="14" t="s">
        <v>478</v>
      </c>
      <c r="K155" s="14" t="s">
        <v>31</v>
      </c>
      <c r="L155" s="14" t="s">
        <v>151</v>
      </c>
      <c r="M155" s="14" t="s">
        <v>411</v>
      </c>
      <c r="N155" s="14" t="s">
        <v>367</v>
      </c>
      <c r="O155" s="14">
        <v>2354</v>
      </c>
      <c r="P155" s="58">
        <v>0.67969413763806286</v>
      </c>
      <c r="Q155" s="14" t="s">
        <v>51</v>
      </c>
      <c r="R155" s="14"/>
      <c r="S155" s="14" t="s">
        <v>156</v>
      </c>
      <c r="T155" s="14"/>
      <c r="U155" s="14" t="s">
        <v>158</v>
      </c>
      <c r="V155" s="48" t="s">
        <v>412</v>
      </c>
      <c r="W155" s="14" t="s">
        <v>413</v>
      </c>
      <c r="X155" s="14" t="s">
        <v>413</v>
      </c>
      <c r="Y155" s="14" t="s">
        <v>413</v>
      </c>
      <c r="Z155" s="14"/>
      <c r="AA155" s="14" t="s">
        <v>413</v>
      </c>
      <c r="AB155" s="14"/>
      <c r="AC155" s="14"/>
      <c r="AD155" s="14" t="s">
        <v>927</v>
      </c>
    </row>
    <row r="156" spans="1:30" ht="76.5" x14ac:dyDescent="0.2">
      <c r="A156" s="18" t="s">
        <v>397</v>
      </c>
      <c r="B156" s="14" t="s">
        <v>362</v>
      </c>
      <c r="C156" s="48">
        <v>2018</v>
      </c>
      <c r="D156" s="14">
        <v>2010</v>
      </c>
      <c r="E156" s="48" t="s">
        <v>406</v>
      </c>
      <c r="F156" s="14" t="s">
        <v>363</v>
      </c>
      <c r="G156" s="48" t="s">
        <v>472</v>
      </c>
      <c r="H156" s="48" t="s">
        <v>464</v>
      </c>
      <c r="I156" s="14" t="s">
        <v>479</v>
      </c>
      <c r="J156" s="14" t="s">
        <v>480</v>
      </c>
      <c r="K156" s="14" t="s">
        <v>31</v>
      </c>
      <c r="L156" s="14" t="s">
        <v>151</v>
      </c>
      <c r="M156" s="14" t="s">
        <v>411</v>
      </c>
      <c r="N156" s="14" t="s">
        <v>367</v>
      </c>
      <c r="O156" s="14">
        <v>2959</v>
      </c>
      <c r="P156" s="58">
        <v>1.318012842176411</v>
      </c>
      <c r="Q156" s="14" t="s">
        <v>51</v>
      </c>
      <c r="R156" s="14"/>
      <c r="S156" s="14" t="s">
        <v>156</v>
      </c>
      <c r="T156" s="14"/>
      <c r="U156" s="14" t="s">
        <v>158</v>
      </c>
      <c r="V156" s="48" t="s">
        <v>412</v>
      </c>
      <c r="W156" s="14" t="s">
        <v>413</v>
      </c>
      <c r="X156" s="14" t="s">
        <v>413</v>
      </c>
      <c r="Y156" s="14" t="s">
        <v>413</v>
      </c>
      <c r="Z156" s="14"/>
      <c r="AA156" s="14" t="s">
        <v>413</v>
      </c>
      <c r="AB156" s="14"/>
      <c r="AC156" s="14"/>
      <c r="AD156" s="14" t="s">
        <v>927</v>
      </c>
    </row>
    <row r="157" spans="1:30" ht="76.5" x14ac:dyDescent="0.2">
      <c r="A157" s="18" t="s">
        <v>397</v>
      </c>
      <c r="B157" s="14" t="s">
        <v>362</v>
      </c>
      <c r="C157" s="48">
        <v>2018</v>
      </c>
      <c r="D157" s="14">
        <v>2010</v>
      </c>
      <c r="E157" s="48" t="s">
        <v>406</v>
      </c>
      <c r="F157" s="14" t="s">
        <v>363</v>
      </c>
      <c r="G157" s="48" t="s">
        <v>472</v>
      </c>
      <c r="H157" s="48" t="s">
        <v>464</v>
      </c>
      <c r="I157" s="14" t="s">
        <v>477</v>
      </c>
      <c r="J157" s="14" t="s">
        <v>481</v>
      </c>
      <c r="K157" s="14" t="s">
        <v>31</v>
      </c>
      <c r="L157" s="14" t="s">
        <v>151</v>
      </c>
      <c r="M157" s="14" t="s">
        <v>411</v>
      </c>
      <c r="N157" s="14" t="s">
        <v>367</v>
      </c>
      <c r="O157" s="14">
        <v>5504</v>
      </c>
      <c r="P157" s="58">
        <v>0.47238372093023256</v>
      </c>
      <c r="Q157" s="14" t="s">
        <v>51</v>
      </c>
      <c r="R157" s="14"/>
      <c r="S157" s="14" t="s">
        <v>156</v>
      </c>
      <c r="T157" s="14"/>
      <c r="U157" s="14" t="s">
        <v>158</v>
      </c>
      <c r="V157" s="48" t="s">
        <v>412</v>
      </c>
      <c r="W157" s="14" t="s">
        <v>413</v>
      </c>
      <c r="X157" s="14" t="s">
        <v>413</v>
      </c>
      <c r="Y157" s="14" t="s">
        <v>413</v>
      </c>
      <c r="Z157" s="14"/>
      <c r="AA157" s="14" t="s">
        <v>413</v>
      </c>
      <c r="AB157" s="14"/>
      <c r="AC157" s="14"/>
      <c r="AD157" s="14" t="s">
        <v>927</v>
      </c>
    </row>
    <row r="158" spans="1:30" ht="76.5" x14ac:dyDescent="0.2">
      <c r="A158" s="18" t="s">
        <v>397</v>
      </c>
      <c r="B158" s="14" t="s">
        <v>362</v>
      </c>
      <c r="C158" s="48">
        <v>2018</v>
      </c>
      <c r="D158" s="14">
        <v>2010</v>
      </c>
      <c r="E158" s="48" t="s">
        <v>406</v>
      </c>
      <c r="F158" s="14" t="s">
        <v>363</v>
      </c>
      <c r="G158" s="48" t="s">
        <v>472</v>
      </c>
      <c r="H158" s="48" t="s">
        <v>464</v>
      </c>
      <c r="I158" s="14" t="s">
        <v>482</v>
      </c>
      <c r="J158" s="14" t="s">
        <v>483</v>
      </c>
      <c r="K158" s="14" t="s">
        <v>31</v>
      </c>
      <c r="L158" s="14" t="s">
        <v>151</v>
      </c>
      <c r="M158" s="14" t="s">
        <v>411</v>
      </c>
      <c r="N158" s="14" t="s">
        <v>367</v>
      </c>
      <c r="O158" s="14">
        <v>684</v>
      </c>
      <c r="P158" s="58">
        <v>1.3157894736842106</v>
      </c>
      <c r="Q158" s="14" t="s">
        <v>51</v>
      </c>
      <c r="R158" s="14"/>
      <c r="S158" s="14" t="s">
        <v>156</v>
      </c>
      <c r="T158" s="14"/>
      <c r="U158" s="14" t="s">
        <v>158</v>
      </c>
      <c r="V158" s="48" t="s">
        <v>412</v>
      </c>
      <c r="W158" s="14" t="s">
        <v>413</v>
      </c>
      <c r="X158" s="14" t="s">
        <v>413</v>
      </c>
      <c r="Y158" s="14" t="s">
        <v>413</v>
      </c>
      <c r="Z158" s="14"/>
      <c r="AA158" s="14" t="s">
        <v>413</v>
      </c>
      <c r="AB158" s="14"/>
      <c r="AC158" s="14"/>
      <c r="AD158" s="14" t="s">
        <v>927</v>
      </c>
    </row>
    <row r="159" spans="1:30" ht="76.5" x14ac:dyDescent="0.2">
      <c r="A159" s="18" t="s">
        <v>397</v>
      </c>
      <c r="B159" s="14" t="s">
        <v>362</v>
      </c>
      <c r="C159" s="48">
        <v>2018</v>
      </c>
      <c r="D159" s="14">
        <v>2010</v>
      </c>
      <c r="E159" s="48" t="s">
        <v>406</v>
      </c>
      <c r="F159" s="14" t="s">
        <v>363</v>
      </c>
      <c r="G159" s="48" t="s">
        <v>472</v>
      </c>
      <c r="H159" s="48" t="s">
        <v>464</v>
      </c>
      <c r="I159" s="14" t="s">
        <v>482</v>
      </c>
      <c r="J159" s="14" t="s">
        <v>483</v>
      </c>
      <c r="K159" s="14" t="s">
        <v>31</v>
      </c>
      <c r="L159" s="14" t="s">
        <v>151</v>
      </c>
      <c r="M159" s="14" t="s">
        <v>411</v>
      </c>
      <c r="N159" s="14" t="s">
        <v>367</v>
      </c>
      <c r="O159" s="14">
        <v>684</v>
      </c>
      <c r="P159" s="58">
        <v>1.3157894736842106</v>
      </c>
      <c r="Q159" s="14" t="s">
        <v>51</v>
      </c>
      <c r="R159" s="14"/>
      <c r="S159" s="14" t="s">
        <v>156</v>
      </c>
      <c r="T159" s="14"/>
      <c r="U159" s="14" t="s">
        <v>158</v>
      </c>
      <c r="V159" s="48" t="s">
        <v>412</v>
      </c>
      <c r="W159" s="14" t="s">
        <v>413</v>
      </c>
      <c r="X159" s="14" t="s">
        <v>413</v>
      </c>
      <c r="Y159" s="14" t="s">
        <v>413</v>
      </c>
      <c r="Z159" s="14"/>
      <c r="AA159" s="14" t="s">
        <v>413</v>
      </c>
      <c r="AB159" s="14"/>
      <c r="AC159" s="14"/>
      <c r="AD159" s="14" t="s">
        <v>927</v>
      </c>
    </row>
    <row r="160" spans="1:30" ht="76.5" x14ac:dyDescent="0.2">
      <c r="A160" s="18" t="s">
        <v>397</v>
      </c>
      <c r="B160" s="14" t="s">
        <v>362</v>
      </c>
      <c r="C160" s="48">
        <v>2018</v>
      </c>
      <c r="D160" s="14">
        <v>2010</v>
      </c>
      <c r="E160" s="48" t="s">
        <v>406</v>
      </c>
      <c r="F160" s="14" t="s">
        <v>363</v>
      </c>
      <c r="G160" s="48" t="s">
        <v>484</v>
      </c>
      <c r="H160" s="48" t="s">
        <v>464</v>
      </c>
      <c r="I160" s="14" t="s">
        <v>485</v>
      </c>
      <c r="J160" s="14" t="s">
        <v>486</v>
      </c>
      <c r="K160" s="14" t="s">
        <v>31</v>
      </c>
      <c r="L160" s="14" t="s">
        <v>151</v>
      </c>
      <c r="M160" s="14" t="s">
        <v>411</v>
      </c>
      <c r="N160" s="14" t="s">
        <v>367</v>
      </c>
      <c r="O160" s="14">
        <v>408</v>
      </c>
      <c r="P160" s="58">
        <v>1.7156862745098038</v>
      </c>
      <c r="Q160" s="14" t="s">
        <v>51</v>
      </c>
      <c r="R160" s="14"/>
      <c r="S160" s="14" t="s">
        <v>156</v>
      </c>
      <c r="T160" s="14"/>
      <c r="U160" s="14" t="s">
        <v>158</v>
      </c>
      <c r="V160" s="48" t="s">
        <v>412</v>
      </c>
      <c r="W160" s="14" t="s">
        <v>413</v>
      </c>
      <c r="X160" s="14" t="s">
        <v>413</v>
      </c>
      <c r="Y160" s="14" t="s">
        <v>413</v>
      </c>
      <c r="Z160" s="14"/>
      <c r="AA160" s="14" t="s">
        <v>413</v>
      </c>
      <c r="AB160" s="14"/>
      <c r="AC160" s="14"/>
      <c r="AD160" s="14" t="s">
        <v>927</v>
      </c>
    </row>
    <row r="161" spans="1:30" ht="76.5" x14ac:dyDescent="0.2">
      <c r="A161" s="18" t="s">
        <v>397</v>
      </c>
      <c r="B161" s="14" t="s">
        <v>362</v>
      </c>
      <c r="C161" s="48">
        <v>2018</v>
      </c>
      <c r="D161" s="14">
        <v>2010</v>
      </c>
      <c r="E161" s="48" t="s">
        <v>406</v>
      </c>
      <c r="F161" s="14" t="s">
        <v>363</v>
      </c>
      <c r="G161" s="48" t="s">
        <v>487</v>
      </c>
      <c r="H161" s="48" t="s">
        <v>464</v>
      </c>
      <c r="I161" s="14" t="s">
        <v>475</v>
      </c>
      <c r="J161" s="14" t="s">
        <v>488</v>
      </c>
      <c r="K161" s="14" t="s">
        <v>31</v>
      </c>
      <c r="L161" s="14" t="s">
        <v>151</v>
      </c>
      <c r="M161" s="14" t="s">
        <v>411</v>
      </c>
      <c r="N161" s="14" t="s">
        <v>367</v>
      </c>
      <c r="O161" s="14">
        <v>398</v>
      </c>
      <c r="P161" s="58">
        <v>2.512562814070352</v>
      </c>
      <c r="Q161" s="14" t="s">
        <v>51</v>
      </c>
      <c r="R161" s="14"/>
      <c r="S161" s="14" t="s">
        <v>156</v>
      </c>
      <c r="T161" s="14"/>
      <c r="U161" s="14" t="s">
        <v>158</v>
      </c>
      <c r="V161" s="48" t="s">
        <v>412</v>
      </c>
      <c r="W161" s="14" t="s">
        <v>413</v>
      </c>
      <c r="X161" s="14" t="s">
        <v>413</v>
      </c>
      <c r="Y161" s="14" t="s">
        <v>414</v>
      </c>
      <c r="Z161" s="14"/>
      <c r="AA161" s="14" t="s">
        <v>413</v>
      </c>
      <c r="AB161" s="14"/>
      <c r="AC161" s="14"/>
      <c r="AD161" s="14" t="s">
        <v>927</v>
      </c>
    </row>
    <row r="162" spans="1:30" s="38" customFormat="1" ht="63.75" x14ac:dyDescent="0.2">
      <c r="A162" s="18" t="s">
        <v>398</v>
      </c>
      <c r="B162" s="14" t="s">
        <v>362</v>
      </c>
      <c r="C162" s="48">
        <v>2018</v>
      </c>
      <c r="D162" s="14">
        <v>2010</v>
      </c>
      <c r="E162" s="48" t="s">
        <v>489</v>
      </c>
      <c r="F162" s="14" t="s">
        <v>363</v>
      </c>
      <c r="G162" s="31" t="s">
        <v>490</v>
      </c>
      <c r="H162" s="48" t="s">
        <v>491</v>
      </c>
      <c r="I162" s="14" t="s">
        <v>492</v>
      </c>
      <c r="J162" s="14" t="s">
        <v>493</v>
      </c>
      <c r="K162" s="14" t="s">
        <v>31</v>
      </c>
      <c r="L162" s="14" t="s">
        <v>151</v>
      </c>
      <c r="M162" s="14" t="s">
        <v>494</v>
      </c>
      <c r="N162" s="14" t="s">
        <v>367</v>
      </c>
      <c r="O162" s="15">
        <v>88</v>
      </c>
      <c r="P162" s="57">
        <v>21.59090909090909</v>
      </c>
      <c r="Q162" s="14" t="s">
        <v>51</v>
      </c>
      <c r="R162" s="15"/>
      <c r="S162" s="14" t="s">
        <v>156</v>
      </c>
      <c r="T162" s="14"/>
      <c r="U162" s="14" t="s">
        <v>158</v>
      </c>
      <c r="V162" s="48" t="s">
        <v>412</v>
      </c>
      <c r="W162" s="15" t="s">
        <v>495</v>
      </c>
      <c r="X162" s="15" t="s">
        <v>495</v>
      </c>
      <c r="Y162" s="15" t="s">
        <v>495</v>
      </c>
      <c r="Z162" s="15"/>
      <c r="AA162" s="15" t="s">
        <v>495</v>
      </c>
      <c r="AB162" s="15"/>
      <c r="AC162" s="15"/>
      <c r="AD162" s="14" t="s">
        <v>926</v>
      </c>
    </row>
    <row r="163" spans="1:30" s="38" customFormat="1" ht="63.75" x14ac:dyDescent="0.2">
      <c r="A163" s="18" t="s">
        <v>398</v>
      </c>
      <c r="B163" s="14" t="s">
        <v>362</v>
      </c>
      <c r="C163" s="48">
        <v>2018</v>
      </c>
      <c r="D163" s="14">
        <v>2010</v>
      </c>
      <c r="E163" s="48" t="s">
        <v>489</v>
      </c>
      <c r="F163" s="14" t="s">
        <v>363</v>
      </c>
      <c r="G163" s="31" t="s">
        <v>496</v>
      </c>
      <c r="H163" s="48" t="s">
        <v>491</v>
      </c>
      <c r="I163" s="14" t="s">
        <v>497</v>
      </c>
      <c r="J163" s="14" t="s">
        <v>498</v>
      </c>
      <c r="K163" s="14" t="s">
        <v>31</v>
      </c>
      <c r="L163" s="14" t="s">
        <v>151</v>
      </c>
      <c r="M163" s="14" t="s">
        <v>494</v>
      </c>
      <c r="N163" s="14" t="s">
        <v>367</v>
      </c>
      <c r="O163" s="15">
        <v>148</v>
      </c>
      <c r="P163" s="57">
        <v>16.891891891891891</v>
      </c>
      <c r="Q163" s="14" t="s">
        <v>51</v>
      </c>
      <c r="R163" s="15"/>
      <c r="S163" s="14" t="s">
        <v>156</v>
      </c>
      <c r="T163" s="14"/>
      <c r="U163" s="14" t="s">
        <v>158</v>
      </c>
      <c r="V163" s="48" t="s">
        <v>412</v>
      </c>
      <c r="W163" s="15" t="s">
        <v>495</v>
      </c>
      <c r="X163" s="15" t="s">
        <v>495</v>
      </c>
      <c r="Y163" s="15" t="s">
        <v>495</v>
      </c>
      <c r="Z163" s="15"/>
      <c r="AA163" s="15" t="s">
        <v>495</v>
      </c>
      <c r="AB163" s="15"/>
      <c r="AC163" s="15"/>
      <c r="AD163" s="14" t="s">
        <v>926</v>
      </c>
    </row>
    <row r="164" spans="1:30" s="38" customFormat="1" ht="63.75" x14ac:dyDescent="0.2">
      <c r="A164" s="18" t="s">
        <v>398</v>
      </c>
      <c r="B164" s="14" t="s">
        <v>362</v>
      </c>
      <c r="C164" s="48">
        <v>2018</v>
      </c>
      <c r="D164" s="14">
        <v>2010</v>
      </c>
      <c r="E164" s="48" t="s">
        <v>489</v>
      </c>
      <c r="F164" s="14" t="s">
        <v>363</v>
      </c>
      <c r="G164" s="31" t="s">
        <v>496</v>
      </c>
      <c r="H164" s="48" t="s">
        <v>491</v>
      </c>
      <c r="I164" s="14" t="s">
        <v>499</v>
      </c>
      <c r="J164" s="14" t="s">
        <v>500</v>
      </c>
      <c r="K164" s="14" t="s">
        <v>31</v>
      </c>
      <c r="L164" s="14" t="s">
        <v>151</v>
      </c>
      <c r="M164" s="14" t="s">
        <v>501</v>
      </c>
      <c r="N164" s="14" t="s">
        <v>367</v>
      </c>
      <c r="O164" s="15">
        <v>461</v>
      </c>
      <c r="P164" s="57">
        <v>0.43383947939262474</v>
      </c>
      <c r="Q164" s="14" t="s">
        <v>51</v>
      </c>
      <c r="R164" s="15"/>
      <c r="S164" s="14" t="s">
        <v>156</v>
      </c>
      <c r="T164" s="14"/>
      <c r="U164" s="14" t="s">
        <v>158</v>
      </c>
      <c r="V164" s="48" t="s">
        <v>412</v>
      </c>
      <c r="W164" s="15" t="s">
        <v>495</v>
      </c>
      <c r="X164" s="15" t="s">
        <v>495</v>
      </c>
      <c r="Y164" s="15" t="s">
        <v>495</v>
      </c>
      <c r="Z164" s="15"/>
      <c r="AA164" s="15" t="s">
        <v>495</v>
      </c>
      <c r="AB164" s="15"/>
      <c r="AC164" s="15"/>
      <c r="AD164" s="14" t="s">
        <v>926</v>
      </c>
    </row>
    <row r="165" spans="1:30" s="38" customFormat="1" ht="63.75" x14ac:dyDescent="0.2">
      <c r="A165" s="18" t="s">
        <v>398</v>
      </c>
      <c r="B165" s="14" t="s">
        <v>362</v>
      </c>
      <c r="C165" s="14">
        <v>2019</v>
      </c>
      <c r="D165" s="14">
        <v>2010</v>
      </c>
      <c r="E165" s="14" t="s">
        <v>418</v>
      </c>
      <c r="F165" s="14" t="s">
        <v>363</v>
      </c>
      <c r="G165" s="14" t="s">
        <v>419</v>
      </c>
      <c r="H165" s="14" t="s">
        <v>408</v>
      </c>
      <c r="I165" s="14" t="s">
        <v>420</v>
      </c>
      <c r="J165" s="14" t="s">
        <v>421</v>
      </c>
      <c r="K165" s="14" t="s">
        <v>31</v>
      </c>
      <c r="L165" s="14" t="s">
        <v>151</v>
      </c>
      <c r="M165" s="14" t="s">
        <v>422</v>
      </c>
      <c r="N165" s="14" t="s">
        <v>367</v>
      </c>
      <c r="O165" s="15">
        <v>0</v>
      </c>
      <c r="P165" s="57" t="e">
        <v>#DIV/0!</v>
      </c>
      <c r="Q165" s="14" t="s">
        <v>51</v>
      </c>
      <c r="R165" s="15"/>
      <c r="S165" s="14" t="s">
        <v>156</v>
      </c>
      <c r="T165" s="15"/>
      <c r="U165" s="14" t="s">
        <v>158</v>
      </c>
      <c r="V165" s="14" t="s">
        <v>412</v>
      </c>
      <c r="W165" s="15" t="s">
        <v>414</v>
      </c>
      <c r="X165" s="15" t="s">
        <v>413</v>
      </c>
      <c r="Y165" s="15" t="s">
        <v>414</v>
      </c>
      <c r="Z165" s="15"/>
      <c r="AA165" s="15" t="s">
        <v>413</v>
      </c>
      <c r="AB165" s="43"/>
      <c r="AC165" s="43"/>
      <c r="AD165" s="14" t="s">
        <v>926</v>
      </c>
    </row>
    <row r="166" spans="1:30" s="38" customFormat="1" ht="63.75" x14ac:dyDescent="0.2">
      <c r="A166" s="18" t="s">
        <v>398</v>
      </c>
      <c r="B166" s="14" t="s">
        <v>362</v>
      </c>
      <c r="C166" s="14">
        <v>2019</v>
      </c>
      <c r="D166" s="14">
        <v>2010</v>
      </c>
      <c r="E166" s="14" t="s">
        <v>418</v>
      </c>
      <c r="F166" s="14" t="s">
        <v>363</v>
      </c>
      <c r="G166" s="14" t="s">
        <v>419</v>
      </c>
      <c r="H166" s="14" t="s">
        <v>408</v>
      </c>
      <c r="I166" s="14" t="s">
        <v>424</v>
      </c>
      <c r="J166" s="14" t="s">
        <v>425</v>
      </c>
      <c r="K166" s="14" t="s">
        <v>31</v>
      </c>
      <c r="L166" s="14" t="s">
        <v>151</v>
      </c>
      <c r="M166" s="14" t="s">
        <v>422</v>
      </c>
      <c r="N166" s="14" t="s">
        <v>367</v>
      </c>
      <c r="O166" s="15">
        <v>0</v>
      </c>
      <c r="P166" s="57" t="e">
        <v>#DIV/0!</v>
      </c>
      <c r="Q166" s="14" t="s">
        <v>51</v>
      </c>
      <c r="R166" s="15"/>
      <c r="S166" s="14" t="s">
        <v>156</v>
      </c>
      <c r="T166" s="15"/>
      <c r="U166" s="14" t="s">
        <v>158</v>
      </c>
      <c r="V166" s="14" t="s">
        <v>412</v>
      </c>
      <c r="W166" s="15" t="s">
        <v>413</v>
      </c>
      <c r="X166" s="15" t="s">
        <v>413</v>
      </c>
      <c r="Y166" s="15" t="s">
        <v>413</v>
      </c>
      <c r="Z166" s="15"/>
      <c r="AA166" s="15" t="s">
        <v>413</v>
      </c>
      <c r="AB166" s="43"/>
      <c r="AC166" s="43"/>
      <c r="AD166" s="14" t="s">
        <v>926</v>
      </c>
    </row>
    <row r="167" spans="1:30" ht="63.75" x14ac:dyDescent="0.2">
      <c r="A167" s="18" t="s">
        <v>397</v>
      </c>
      <c r="B167" s="14" t="s">
        <v>362</v>
      </c>
      <c r="C167" s="14">
        <v>2019</v>
      </c>
      <c r="D167" s="14">
        <v>2010</v>
      </c>
      <c r="E167" s="14" t="s">
        <v>406</v>
      </c>
      <c r="F167" s="14" t="s">
        <v>363</v>
      </c>
      <c r="G167" s="14" t="s">
        <v>463</v>
      </c>
      <c r="H167" s="14" t="s">
        <v>464</v>
      </c>
      <c r="I167" s="14" t="s">
        <v>420</v>
      </c>
      <c r="J167" s="14" t="s">
        <v>421</v>
      </c>
      <c r="K167" s="14" t="s">
        <v>31</v>
      </c>
      <c r="L167" s="14" t="s">
        <v>151</v>
      </c>
      <c r="M167" s="14" t="s">
        <v>422</v>
      </c>
      <c r="N167" s="14" t="s">
        <v>367</v>
      </c>
      <c r="O167" s="14">
        <v>307</v>
      </c>
      <c r="P167" s="58">
        <v>11.400651465798045</v>
      </c>
      <c r="Q167" s="14" t="s">
        <v>51</v>
      </c>
      <c r="R167" s="14"/>
      <c r="S167" s="14" t="s">
        <v>156</v>
      </c>
      <c r="T167" s="14"/>
      <c r="U167" s="14" t="s">
        <v>158</v>
      </c>
      <c r="V167" s="14" t="s">
        <v>412</v>
      </c>
      <c r="W167" s="14" t="s">
        <v>413</v>
      </c>
      <c r="X167" s="14" t="s">
        <v>413</v>
      </c>
      <c r="Y167" s="14" t="s">
        <v>414</v>
      </c>
      <c r="Z167" s="14"/>
      <c r="AA167" s="14" t="s">
        <v>413</v>
      </c>
      <c r="AB167" s="18"/>
      <c r="AC167" s="18"/>
      <c r="AD167" s="14" t="s">
        <v>927</v>
      </c>
    </row>
    <row r="168" spans="1:30" ht="63.75" x14ac:dyDescent="0.2">
      <c r="A168" s="18" t="s">
        <v>397</v>
      </c>
      <c r="B168" s="14" t="s">
        <v>362</v>
      </c>
      <c r="C168" s="14">
        <v>2019</v>
      </c>
      <c r="D168" s="14">
        <v>2010</v>
      </c>
      <c r="E168" s="14" t="s">
        <v>406</v>
      </c>
      <c r="F168" s="14" t="s">
        <v>363</v>
      </c>
      <c r="G168" s="14" t="s">
        <v>376</v>
      </c>
      <c r="H168" s="14" t="s">
        <v>55</v>
      </c>
      <c r="I168" s="14" t="s">
        <v>424</v>
      </c>
      <c r="J168" s="14" t="s">
        <v>425</v>
      </c>
      <c r="K168" s="14" t="s">
        <v>31</v>
      </c>
      <c r="L168" s="14" t="s">
        <v>151</v>
      </c>
      <c r="M168" s="14" t="s">
        <v>422</v>
      </c>
      <c r="N168" s="14" t="s">
        <v>367</v>
      </c>
      <c r="O168" s="14">
        <v>401</v>
      </c>
      <c r="P168" s="58">
        <v>2.7431421446384041</v>
      </c>
      <c r="Q168" s="14" t="s">
        <v>51</v>
      </c>
      <c r="R168" s="14"/>
      <c r="S168" s="14" t="s">
        <v>156</v>
      </c>
      <c r="T168" s="14"/>
      <c r="U168" s="14" t="s">
        <v>158</v>
      </c>
      <c r="V168" s="14" t="s">
        <v>412</v>
      </c>
      <c r="W168" s="14" t="s">
        <v>413</v>
      </c>
      <c r="X168" s="14" t="s">
        <v>414</v>
      </c>
      <c r="Y168" s="14" t="s">
        <v>414</v>
      </c>
      <c r="Z168" s="14"/>
      <c r="AA168" s="14" t="s">
        <v>413</v>
      </c>
      <c r="AB168" s="18"/>
      <c r="AC168" s="18"/>
      <c r="AD168" s="14" t="s">
        <v>927</v>
      </c>
    </row>
    <row r="169" spans="1:30" ht="76.5" x14ac:dyDescent="0.2">
      <c r="A169" s="18" t="s">
        <v>397</v>
      </c>
      <c r="B169" s="14" t="s">
        <v>362</v>
      </c>
      <c r="C169" s="14">
        <v>2019</v>
      </c>
      <c r="D169" s="14">
        <v>2010</v>
      </c>
      <c r="E169" s="14" t="s">
        <v>406</v>
      </c>
      <c r="F169" s="14" t="s">
        <v>363</v>
      </c>
      <c r="G169" s="14" t="s">
        <v>426</v>
      </c>
      <c r="H169" s="14" t="s">
        <v>55</v>
      </c>
      <c r="I169" s="14" t="s">
        <v>465</v>
      </c>
      <c r="J169" s="14" t="s">
        <v>466</v>
      </c>
      <c r="K169" s="14" t="s">
        <v>31</v>
      </c>
      <c r="L169" s="14" t="s">
        <v>151</v>
      </c>
      <c r="M169" s="14" t="s">
        <v>411</v>
      </c>
      <c r="N169" s="14" t="s">
        <v>367</v>
      </c>
      <c r="O169" s="14">
        <v>178</v>
      </c>
      <c r="P169" s="58">
        <v>1.6853932584269662</v>
      </c>
      <c r="Q169" s="14" t="s">
        <v>51</v>
      </c>
      <c r="R169" s="14"/>
      <c r="S169" s="14" t="s">
        <v>156</v>
      </c>
      <c r="T169" s="14"/>
      <c r="U169" s="14" t="s">
        <v>158</v>
      </c>
      <c r="V169" s="14" t="s">
        <v>412</v>
      </c>
      <c r="W169" s="14" t="s">
        <v>413</v>
      </c>
      <c r="X169" s="14" t="s">
        <v>413</v>
      </c>
      <c r="Y169" s="14" t="s">
        <v>414</v>
      </c>
      <c r="Z169" s="14"/>
      <c r="AA169" s="14" t="s">
        <v>413</v>
      </c>
      <c r="AB169" s="18"/>
      <c r="AC169" s="18"/>
      <c r="AD169" s="14" t="s">
        <v>927</v>
      </c>
    </row>
    <row r="170" spans="1:30" ht="76.5" x14ac:dyDescent="0.2">
      <c r="A170" s="18" t="s">
        <v>397</v>
      </c>
      <c r="B170" s="14" t="s">
        <v>362</v>
      </c>
      <c r="C170" s="14">
        <v>2019</v>
      </c>
      <c r="D170" s="14">
        <v>2010</v>
      </c>
      <c r="E170" s="14" t="s">
        <v>406</v>
      </c>
      <c r="F170" s="14" t="s">
        <v>363</v>
      </c>
      <c r="G170" s="14" t="s">
        <v>376</v>
      </c>
      <c r="H170" s="14" t="s">
        <v>55</v>
      </c>
      <c r="I170" s="14" t="s">
        <v>427</v>
      </c>
      <c r="J170" s="14" t="s">
        <v>428</v>
      </c>
      <c r="K170" s="14" t="s">
        <v>31</v>
      </c>
      <c r="L170" s="14" t="s">
        <v>151</v>
      </c>
      <c r="M170" s="14" t="s">
        <v>411</v>
      </c>
      <c r="N170" s="14" t="s">
        <v>367</v>
      </c>
      <c r="O170" s="14">
        <v>1218</v>
      </c>
      <c r="P170" s="58">
        <v>0.98522167487684731</v>
      </c>
      <c r="Q170" s="14" t="s">
        <v>51</v>
      </c>
      <c r="R170" s="14"/>
      <c r="S170" s="14" t="s">
        <v>156</v>
      </c>
      <c r="T170" s="14"/>
      <c r="U170" s="14" t="s">
        <v>158</v>
      </c>
      <c r="V170" s="14" t="s">
        <v>412</v>
      </c>
      <c r="W170" s="14" t="s">
        <v>413</v>
      </c>
      <c r="X170" s="14" t="s">
        <v>413</v>
      </c>
      <c r="Y170" s="14" t="s">
        <v>414</v>
      </c>
      <c r="Z170" s="14"/>
      <c r="AA170" s="14" t="s">
        <v>413</v>
      </c>
      <c r="AB170" s="18"/>
      <c r="AC170" s="18"/>
      <c r="AD170" s="14" t="s">
        <v>927</v>
      </c>
    </row>
    <row r="171" spans="1:30" ht="76.5" x14ac:dyDescent="0.2">
      <c r="A171" s="18" t="s">
        <v>397</v>
      </c>
      <c r="B171" s="14" t="s">
        <v>362</v>
      </c>
      <c r="C171" s="14">
        <v>2019</v>
      </c>
      <c r="D171" s="14">
        <v>2010</v>
      </c>
      <c r="E171" s="14" t="s">
        <v>406</v>
      </c>
      <c r="F171" s="14" t="s">
        <v>363</v>
      </c>
      <c r="G171" s="14" t="s">
        <v>460</v>
      </c>
      <c r="H171" s="14" t="s">
        <v>55</v>
      </c>
      <c r="I171" s="14" t="s">
        <v>441</v>
      </c>
      <c r="J171" s="14" t="s">
        <v>442</v>
      </c>
      <c r="K171" s="14" t="s">
        <v>31</v>
      </c>
      <c r="L171" s="14" t="s">
        <v>151</v>
      </c>
      <c r="M171" s="14" t="s">
        <v>411</v>
      </c>
      <c r="N171" s="14" t="s">
        <v>367</v>
      </c>
      <c r="O171" s="14">
        <v>15635</v>
      </c>
      <c r="P171" s="58">
        <v>0.19827310521266389</v>
      </c>
      <c r="Q171" s="14" t="s">
        <v>51</v>
      </c>
      <c r="R171" s="14"/>
      <c r="S171" s="14" t="s">
        <v>156</v>
      </c>
      <c r="T171" s="14"/>
      <c r="U171" s="14" t="s">
        <v>158</v>
      </c>
      <c r="V171" s="14" t="s">
        <v>412</v>
      </c>
      <c r="W171" s="14" t="s">
        <v>413</v>
      </c>
      <c r="X171" s="14" t="s">
        <v>414</v>
      </c>
      <c r="Y171" s="14" t="s">
        <v>414</v>
      </c>
      <c r="Z171" s="14"/>
      <c r="AA171" s="14" t="s">
        <v>413</v>
      </c>
      <c r="AB171" s="18"/>
      <c r="AC171" s="18"/>
      <c r="AD171" s="14" t="s">
        <v>927</v>
      </c>
    </row>
    <row r="172" spans="1:30" ht="76.5" x14ac:dyDescent="0.2">
      <c r="A172" s="18" t="s">
        <v>397</v>
      </c>
      <c r="B172" s="14" t="s">
        <v>362</v>
      </c>
      <c r="C172" s="14">
        <v>2019</v>
      </c>
      <c r="D172" s="14">
        <v>2010</v>
      </c>
      <c r="E172" s="14" t="s">
        <v>406</v>
      </c>
      <c r="F172" s="14" t="s">
        <v>363</v>
      </c>
      <c r="G172" s="14" t="s">
        <v>376</v>
      </c>
      <c r="H172" s="14" t="s">
        <v>55</v>
      </c>
      <c r="I172" s="14" t="s">
        <v>443</v>
      </c>
      <c r="J172" s="14" t="s">
        <v>433</v>
      </c>
      <c r="K172" s="14" t="s">
        <v>31</v>
      </c>
      <c r="L172" s="14" t="s">
        <v>151</v>
      </c>
      <c r="M172" s="14" t="s">
        <v>411</v>
      </c>
      <c r="N172" s="14" t="s">
        <v>367</v>
      </c>
      <c r="O172" s="14">
        <v>4985</v>
      </c>
      <c r="P172" s="58">
        <v>0.20060180541624875</v>
      </c>
      <c r="Q172" s="14" t="s">
        <v>51</v>
      </c>
      <c r="R172" s="14"/>
      <c r="S172" s="14" t="s">
        <v>156</v>
      </c>
      <c r="T172" s="14"/>
      <c r="U172" s="14" t="s">
        <v>158</v>
      </c>
      <c r="V172" s="14" t="s">
        <v>412</v>
      </c>
      <c r="W172" s="14" t="s">
        <v>413</v>
      </c>
      <c r="X172" s="14" t="s">
        <v>413</v>
      </c>
      <c r="Y172" s="14" t="s">
        <v>413</v>
      </c>
      <c r="Z172" s="14"/>
      <c r="AA172" s="14" t="s">
        <v>413</v>
      </c>
      <c r="AB172" s="18"/>
      <c r="AC172" s="18"/>
      <c r="AD172" s="14" t="s">
        <v>927</v>
      </c>
    </row>
    <row r="173" spans="1:30" ht="76.5" x14ac:dyDescent="0.2">
      <c r="A173" s="18" t="s">
        <v>397</v>
      </c>
      <c r="B173" s="14" t="s">
        <v>362</v>
      </c>
      <c r="C173" s="14">
        <v>2019</v>
      </c>
      <c r="D173" s="14">
        <v>2010</v>
      </c>
      <c r="E173" s="14" t="s">
        <v>406</v>
      </c>
      <c r="F173" s="14" t="s">
        <v>363</v>
      </c>
      <c r="G173" s="14" t="s">
        <v>376</v>
      </c>
      <c r="H173" s="14" t="s">
        <v>55</v>
      </c>
      <c r="I173" s="14" t="s">
        <v>461</v>
      </c>
      <c r="J173" s="14" t="s">
        <v>462</v>
      </c>
      <c r="K173" s="14" t="s">
        <v>31</v>
      </c>
      <c r="L173" s="14" t="s">
        <v>151</v>
      </c>
      <c r="M173" s="14" t="s">
        <v>411</v>
      </c>
      <c r="N173" s="14" t="s">
        <v>367</v>
      </c>
      <c r="O173" s="14">
        <v>2860</v>
      </c>
      <c r="P173" s="58">
        <v>0.48951048951048953</v>
      </c>
      <c r="Q173" s="14" t="s">
        <v>51</v>
      </c>
      <c r="R173" s="14"/>
      <c r="S173" s="14" t="s">
        <v>156</v>
      </c>
      <c r="T173" s="14"/>
      <c r="U173" s="14" t="s">
        <v>158</v>
      </c>
      <c r="V173" s="14" t="s">
        <v>412</v>
      </c>
      <c r="W173" s="14" t="s">
        <v>413</v>
      </c>
      <c r="X173" s="14" t="s">
        <v>413</v>
      </c>
      <c r="Y173" s="14" t="s">
        <v>414</v>
      </c>
      <c r="Z173" s="14"/>
      <c r="AA173" s="14" t="s">
        <v>413</v>
      </c>
      <c r="AB173" s="18"/>
      <c r="AC173" s="18"/>
      <c r="AD173" s="14" t="s">
        <v>927</v>
      </c>
    </row>
    <row r="174" spans="1:30" ht="76.5" x14ac:dyDescent="0.2">
      <c r="A174" s="18" t="s">
        <v>397</v>
      </c>
      <c r="B174" s="14" t="s">
        <v>362</v>
      </c>
      <c r="C174" s="14">
        <v>2019</v>
      </c>
      <c r="D174" s="14">
        <v>2010</v>
      </c>
      <c r="E174" s="14" t="s">
        <v>406</v>
      </c>
      <c r="F174" s="14" t="s">
        <v>363</v>
      </c>
      <c r="G174" s="14" t="s">
        <v>376</v>
      </c>
      <c r="H174" s="14" t="s">
        <v>55</v>
      </c>
      <c r="I174" s="14" t="s">
        <v>444</v>
      </c>
      <c r="J174" s="14" t="s">
        <v>433</v>
      </c>
      <c r="K174" s="14" t="s">
        <v>31</v>
      </c>
      <c r="L174" s="14" t="s">
        <v>151</v>
      </c>
      <c r="M174" s="14" t="s">
        <v>411</v>
      </c>
      <c r="N174" s="14" t="s">
        <v>367</v>
      </c>
      <c r="O174" s="14">
        <v>1864</v>
      </c>
      <c r="P174" s="58">
        <v>0.37553648068669526</v>
      </c>
      <c r="Q174" s="14" t="s">
        <v>51</v>
      </c>
      <c r="R174" s="14"/>
      <c r="S174" s="14" t="s">
        <v>156</v>
      </c>
      <c r="T174" s="14"/>
      <c r="U174" s="14" t="s">
        <v>158</v>
      </c>
      <c r="V174" s="14" t="s">
        <v>412</v>
      </c>
      <c r="W174" s="14" t="s">
        <v>413</v>
      </c>
      <c r="X174" s="14" t="s">
        <v>413</v>
      </c>
      <c r="Y174" s="14" t="s">
        <v>414</v>
      </c>
      <c r="Z174" s="14"/>
      <c r="AA174" s="14" t="s">
        <v>413</v>
      </c>
      <c r="AB174" s="18"/>
      <c r="AC174" s="18"/>
      <c r="AD174" s="14" t="s">
        <v>927</v>
      </c>
    </row>
    <row r="175" spans="1:30" ht="76.5" x14ac:dyDescent="0.2">
      <c r="A175" s="18" t="s">
        <v>397</v>
      </c>
      <c r="B175" s="14" t="s">
        <v>362</v>
      </c>
      <c r="C175" s="14">
        <v>2019</v>
      </c>
      <c r="D175" s="14">
        <v>2010</v>
      </c>
      <c r="E175" s="14" t="s">
        <v>406</v>
      </c>
      <c r="F175" s="14" t="s">
        <v>363</v>
      </c>
      <c r="G175" s="14" t="s">
        <v>376</v>
      </c>
      <c r="H175" s="14" t="s">
        <v>55</v>
      </c>
      <c r="I175" s="14" t="s">
        <v>444</v>
      </c>
      <c r="J175" s="14" t="s">
        <v>433</v>
      </c>
      <c r="K175" s="14" t="s">
        <v>31</v>
      </c>
      <c r="L175" s="14" t="s">
        <v>151</v>
      </c>
      <c r="M175" s="14" t="s">
        <v>411</v>
      </c>
      <c r="N175" s="14" t="s">
        <v>367</v>
      </c>
      <c r="O175" s="14">
        <v>3262</v>
      </c>
      <c r="P175" s="58">
        <v>0.30656039239730226</v>
      </c>
      <c r="Q175" s="14" t="s">
        <v>51</v>
      </c>
      <c r="R175" s="14"/>
      <c r="S175" s="14" t="s">
        <v>156</v>
      </c>
      <c r="T175" s="14"/>
      <c r="U175" s="14" t="s">
        <v>158</v>
      </c>
      <c r="V175" s="14" t="s">
        <v>412</v>
      </c>
      <c r="W175" s="14" t="s">
        <v>413</v>
      </c>
      <c r="X175" s="14" t="s">
        <v>413</v>
      </c>
      <c r="Y175" s="14" t="s">
        <v>413</v>
      </c>
      <c r="Z175" s="14"/>
      <c r="AA175" s="14" t="s">
        <v>413</v>
      </c>
      <c r="AB175" s="18"/>
      <c r="AC175" s="18"/>
      <c r="AD175" s="14" t="s">
        <v>927</v>
      </c>
    </row>
    <row r="176" spans="1:30" ht="76.5" x14ac:dyDescent="0.2">
      <c r="A176" s="18" t="s">
        <v>397</v>
      </c>
      <c r="B176" s="14" t="s">
        <v>362</v>
      </c>
      <c r="C176" s="14">
        <v>2019</v>
      </c>
      <c r="D176" s="14">
        <v>2010</v>
      </c>
      <c r="E176" s="14" t="s">
        <v>406</v>
      </c>
      <c r="F176" s="14" t="s">
        <v>363</v>
      </c>
      <c r="G176" s="14" t="s">
        <v>376</v>
      </c>
      <c r="H176" s="14" t="s">
        <v>55</v>
      </c>
      <c r="I176" s="14" t="s">
        <v>444</v>
      </c>
      <c r="J176" s="14" t="s">
        <v>433</v>
      </c>
      <c r="K176" s="14" t="s">
        <v>31</v>
      </c>
      <c r="L176" s="14" t="s">
        <v>151</v>
      </c>
      <c r="M176" s="14" t="s">
        <v>411</v>
      </c>
      <c r="N176" s="14" t="s">
        <v>367</v>
      </c>
      <c r="O176" s="14">
        <v>1582</v>
      </c>
      <c r="P176" s="58">
        <v>1.9595448798988622</v>
      </c>
      <c r="Q176" s="14" t="s">
        <v>51</v>
      </c>
      <c r="R176" s="14"/>
      <c r="S176" s="14" t="s">
        <v>156</v>
      </c>
      <c r="T176" s="14"/>
      <c r="U176" s="14" t="s">
        <v>158</v>
      </c>
      <c r="V176" s="14" t="s">
        <v>412</v>
      </c>
      <c r="W176" s="14" t="s">
        <v>414</v>
      </c>
      <c r="X176" s="14" t="s">
        <v>414</v>
      </c>
      <c r="Y176" s="14" t="s">
        <v>414</v>
      </c>
      <c r="Z176" s="14"/>
      <c r="AA176" s="14" t="s">
        <v>413</v>
      </c>
      <c r="AB176" s="18"/>
      <c r="AC176" s="18"/>
      <c r="AD176" s="14" t="s">
        <v>927</v>
      </c>
    </row>
    <row r="177" spans="1:30" ht="76.5" x14ac:dyDescent="0.2">
      <c r="A177" s="18" t="s">
        <v>397</v>
      </c>
      <c r="B177" s="14" t="s">
        <v>362</v>
      </c>
      <c r="C177" s="14">
        <v>2019</v>
      </c>
      <c r="D177" s="14">
        <v>2010</v>
      </c>
      <c r="E177" s="14" t="s">
        <v>406</v>
      </c>
      <c r="F177" s="14" t="s">
        <v>363</v>
      </c>
      <c r="G177" s="14" t="s">
        <v>376</v>
      </c>
      <c r="H177" s="14" t="s">
        <v>55</v>
      </c>
      <c r="I177" s="14" t="s">
        <v>441</v>
      </c>
      <c r="J177" s="14" t="s">
        <v>445</v>
      </c>
      <c r="K177" s="14" t="s">
        <v>31</v>
      </c>
      <c r="L177" s="14" t="s">
        <v>151</v>
      </c>
      <c r="M177" s="14" t="s">
        <v>411</v>
      </c>
      <c r="N177" s="14" t="s">
        <v>367</v>
      </c>
      <c r="O177" s="14">
        <v>16528</v>
      </c>
      <c r="P177" s="58">
        <v>1.0830106485963213</v>
      </c>
      <c r="Q177" s="14" t="s">
        <v>51</v>
      </c>
      <c r="R177" s="14"/>
      <c r="S177" s="14" t="s">
        <v>156</v>
      </c>
      <c r="T177" s="14"/>
      <c r="U177" s="14" t="s">
        <v>158</v>
      </c>
      <c r="V177" s="14" t="s">
        <v>412</v>
      </c>
      <c r="W177" s="14" t="s">
        <v>414</v>
      </c>
      <c r="X177" s="14" t="s">
        <v>414</v>
      </c>
      <c r="Y177" s="14" t="s">
        <v>414</v>
      </c>
      <c r="Z177" s="14"/>
      <c r="AA177" s="14" t="s">
        <v>413</v>
      </c>
      <c r="AB177" s="18"/>
      <c r="AC177" s="18"/>
      <c r="AD177" s="14" t="s">
        <v>927</v>
      </c>
    </row>
    <row r="178" spans="1:30" ht="76.5" x14ac:dyDescent="0.2">
      <c r="A178" s="18" t="s">
        <v>397</v>
      </c>
      <c r="B178" s="14" t="s">
        <v>362</v>
      </c>
      <c r="C178" s="14">
        <v>2019</v>
      </c>
      <c r="D178" s="14">
        <v>2010</v>
      </c>
      <c r="E178" s="14" t="s">
        <v>406</v>
      </c>
      <c r="F178" s="14" t="s">
        <v>363</v>
      </c>
      <c r="G178" s="14" t="s">
        <v>467</v>
      </c>
      <c r="H178" s="14" t="s">
        <v>464</v>
      </c>
      <c r="I178" s="14" t="s">
        <v>446</v>
      </c>
      <c r="J178" s="14" t="s">
        <v>447</v>
      </c>
      <c r="K178" s="14" t="s">
        <v>31</v>
      </c>
      <c r="L178" s="14" t="s">
        <v>151</v>
      </c>
      <c r="M178" s="14" t="s">
        <v>411</v>
      </c>
      <c r="N178" s="14" t="s">
        <v>367</v>
      </c>
      <c r="O178" s="14">
        <v>7569</v>
      </c>
      <c r="P178" s="58">
        <v>0.22460034350640773</v>
      </c>
      <c r="Q178" s="14" t="s">
        <v>51</v>
      </c>
      <c r="R178" s="14"/>
      <c r="S178" s="14" t="s">
        <v>156</v>
      </c>
      <c r="T178" s="14"/>
      <c r="U178" s="14" t="s">
        <v>158</v>
      </c>
      <c r="V178" s="14" t="s">
        <v>412</v>
      </c>
      <c r="W178" s="14" t="s">
        <v>413</v>
      </c>
      <c r="X178" s="14" t="s">
        <v>413</v>
      </c>
      <c r="Y178" s="14" t="s">
        <v>413</v>
      </c>
      <c r="Z178" s="14"/>
      <c r="AA178" s="14" t="s">
        <v>413</v>
      </c>
      <c r="AB178" s="18"/>
      <c r="AC178" s="18"/>
      <c r="AD178" s="14" t="s">
        <v>927</v>
      </c>
    </row>
    <row r="179" spans="1:30" ht="76.5" x14ac:dyDescent="0.2">
      <c r="A179" s="18" t="s">
        <v>397</v>
      </c>
      <c r="B179" s="14" t="s">
        <v>362</v>
      </c>
      <c r="C179" s="14">
        <v>2019</v>
      </c>
      <c r="D179" s="14">
        <v>2010</v>
      </c>
      <c r="E179" s="14" t="s">
        <v>406</v>
      </c>
      <c r="F179" s="14" t="s">
        <v>363</v>
      </c>
      <c r="G179" s="14" t="s">
        <v>472</v>
      </c>
      <c r="H179" s="14" t="s">
        <v>464</v>
      </c>
      <c r="I179" s="14" t="s">
        <v>448</v>
      </c>
      <c r="J179" s="14" t="s">
        <v>449</v>
      </c>
      <c r="K179" s="14" t="s">
        <v>31</v>
      </c>
      <c r="L179" s="14" t="s">
        <v>151</v>
      </c>
      <c r="M179" s="14" t="s">
        <v>411</v>
      </c>
      <c r="N179" s="14" t="s">
        <v>367</v>
      </c>
      <c r="O179" s="14">
        <v>3528</v>
      </c>
      <c r="P179" s="58">
        <v>0.28344671201814059</v>
      </c>
      <c r="Q179" s="14" t="s">
        <v>51</v>
      </c>
      <c r="R179" s="14"/>
      <c r="S179" s="14" t="s">
        <v>156</v>
      </c>
      <c r="T179" s="14"/>
      <c r="U179" s="14" t="s">
        <v>158</v>
      </c>
      <c r="V179" s="14" t="s">
        <v>412</v>
      </c>
      <c r="W179" s="14" t="s">
        <v>413</v>
      </c>
      <c r="X179" s="14" t="s">
        <v>413</v>
      </c>
      <c r="Y179" s="14" t="s">
        <v>414</v>
      </c>
      <c r="Z179" s="14"/>
      <c r="AA179" s="14" t="s">
        <v>413</v>
      </c>
      <c r="AB179" s="18"/>
      <c r="AC179" s="18"/>
      <c r="AD179" s="14" t="s">
        <v>927</v>
      </c>
    </row>
    <row r="180" spans="1:30" ht="76.5" x14ac:dyDescent="0.2">
      <c r="A180" s="18" t="s">
        <v>397</v>
      </c>
      <c r="B180" s="14" t="s">
        <v>362</v>
      </c>
      <c r="C180" s="14">
        <v>2019</v>
      </c>
      <c r="D180" s="14">
        <v>2010</v>
      </c>
      <c r="E180" s="14" t="s">
        <v>406</v>
      </c>
      <c r="F180" s="14" t="s">
        <v>363</v>
      </c>
      <c r="G180" s="14" t="s">
        <v>487</v>
      </c>
      <c r="H180" s="14" t="s">
        <v>464</v>
      </c>
      <c r="I180" s="14" t="s">
        <v>468</v>
      </c>
      <c r="J180" s="14" t="s">
        <v>469</v>
      </c>
      <c r="K180" s="14" t="s">
        <v>31</v>
      </c>
      <c r="L180" s="14" t="s">
        <v>151</v>
      </c>
      <c r="M180" s="14" t="s">
        <v>411</v>
      </c>
      <c r="N180" s="14" t="s">
        <v>367</v>
      </c>
      <c r="O180" s="14">
        <v>357</v>
      </c>
      <c r="P180" s="58">
        <v>2.8011204481792715</v>
      </c>
      <c r="Q180" s="14" t="s">
        <v>51</v>
      </c>
      <c r="R180" s="14"/>
      <c r="S180" s="14" t="s">
        <v>156</v>
      </c>
      <c r="T180" s="14"/>
      <c r="U180" s="14" t="s">
        <v>158</v>
      </c>
      <c r="V180" s="14" t="s">
        <v>412</v>
      </c>
      <c r="W180" s="14" t="s">
        <v>413</v>
      </c>
      <c r="X180" s="14" t="s">
        <v>413</v>
      </c>
      <c r="Y180" s="14" t="s">
        <v>414</v>
      </c>
      <c r="Z180" s="14"/>
      <c r="AA180" s="14" t="s">
        <v>413</v>
      </c>
      <c r="AB180" s="18"/>
      <c r="AC180" s="18"/>
      <c r="AD180" s="14" t="s">
        <v>927</v>
      </c>
    </row>
    <row r="181" spans="1:30" ht="76.5" x14ac:dyDescent="0.2">
      <c r="A181" s="18" t="s">
        <v>397</v>
      </c>
      <c r="B181" s="14" t="s">
        <v>362</v>
      </c>
      <c r="C181" s="14">
        <v>2019</v>
      </c>
      <c r="D181" s="14">
        <v>2010</v>
      </c>
      <c r="E181" s="14" t="s">
        <v>406</v>
      </c>
      <c r="F181" s="14" t="s">
        <v>363</v>
      </c>
      <c r="G181" s="14" t="s">
        <v>472</v>
      </c>
      <c r="H181" s="14" t="s">
        <v>464</v>
      </c>
      <c r="I181" s="14" t="s">
        <v>473</v>
      </c>
      <c r="J181" s="14" t="s">
        <v>474</v>
      </c>
      <c r="K181" s="14" t="s">
        <v>31</v>
      </c>
      <c r="L181" s="14" t="s">
        <v>151</v>
      </c>
      <c r="M181" s="14" t="s">
        <v>411</v>
      </c>
      <c r="N181" s="14" t="s">
        <v>367</v>
      </c>
      <c r="O181" s="14">
        <v>2070</v>
      </c>
      <c r="P181" s="58">
        <v>1.1111111111111112</v>
      </c>
      <c r="Q181" s="14" t="s">
        <v>51</v>
      </c>
      <c r="R181" s="14"/>
      <c r="S181" s="14" t="s">
        <v>156</v>
      </c>
      <c r="T181" s="14"/>
      <c r="U181" s="14" t="s">
        <v>158</v>
      </c>
      <c r="V181" s="14" t="s">
        <v>412</v>
      </c>
      <c r="W181" s="14" t="s">
        <v>413</v>
      </c>
      <c r="X181" s="14" t="s">
        <v>413</v>
      </c>
      <c r="Y181" s="14" t="s">
        <v>413</v>
      </c>
      <c r="Z181" s="14"/>
      <c r="AA181" s="14" t="s">
        <v>413</v>
      </c>
      <c r="AB181" s="18"/>
      <c r="AC181" s="18"/>
      <c r="AD181" s="14" t="s">
        <v>927</v>
      </c>
    </row>
    <row r="182" spans="1:30" ht="76.5" x14ac:dyDescent="0.2">
      <c r="A182" s="18" t="s">
        <v>397</v>
      </c>
      <c r="B182" s="14" t="s">
        <v>362</v>
      </c>
      <c r="C182" s="14">
        <v>2019</v>
      </c>
      <c r="D182" s="14">
        <v>2010</v>
      </c>
      <c r="E182" s="14" t="s">
        <v>406</v>
      </c>
      <c r="F182" s="14" t="s">
        <v>363</v>
      </c>
      <c r="G182" s="14" t="s">
        <v>434</v>
      </c>
      <c r="H182" s="14" t="s">
        <v>55</v>
      </c>
      <c r="I182" s="14" t="s">
        <v>475</v>
      </c>
      <c r="J182" s="14" t="s">
        <v>488</v>
      </c>
      <c r="K182" s="14" t="s">
        <v>31</v>
      </c>
      <c r="L182" s="14" t="s">
        <v>151</v>
      </c>
      <c r="M182" s="14" t="s">
        <v>411</v>
      </c>
      <c r="N182" s="14" t="s">
        <v>367</v>
      </c>
      <c r="O182" s="14">
        <v>6611</v>
      </c>
      <c r="P182" s="58">
        <v>0.30252609287551052</v>
      </c>
      <c r="Q182" s="14" t="s">
        <v>51</v>
      </c>
      <c r="R182" s="14"/>
      <c r="S182" s="14" t="s">
        <v>156</v>
      </c>
      <c r="T182" s="14"/>
      <c r="U182" s="14" t="s">
        <v>158</v>
      </c>
      <c r="V182" s="14" t="s">
        <v>412</v>
      </c>
      <c r="W182" s="14" t="s">
        <v>413</v>
      </c>
      <c r="X182" s="14" t="s">
        <v>413</v>
      </c>
      <c r="Y182" s="14" t="s">
        <v>414</v>
      </c>
      <c r="Z182" s="14"/>
      <c r="AA182" s="14" t="s">
        <v>413</v>
      </c>
      <c r="AB182" s="18"/>
      <c r="AC182" s="18"/>
      <c r="AD182" s="14" t="s">
        <v>927</v>
      </c>
    </row>
    <row r="183" spans="1:30" ht="76.5" x14ac:dyDescent="0.2">
      <c r="A183" s="18" t="s">
        <v>397</v>
      </c>
      <c r="B183" s="14" t="s">
        <v>362</v>
      </c>
      <c r="C183" s="14">
        <v>2019</v>
      </c>
      <c r="D183" s="14">
        <v>2010</v>
      </c>
      <c r="E183" s="14" t="s">
        <v>406</v>
      </c>
      <c r="F183" s="14" t="s">
        <v>363</v>
      </c>
      <c r="G183" s="14" t="s">
        <v>484</v>
      </c>
      <c r="H183" s="14" t="s">
        <v>464</v>
      </c>
      <c r="I183" s="14" t="s">
        <v>475</v>
      </c>
      <c r="J183" s="14" t="s">
        <v>476</v>
      </c>
      <c r="K183" s="14" t="s">
        <v>31</v>
      </c>
      <c r="L183" s="14" t="s">
        <v>151</v>
      </c>
      <c r="M183" s="14" t="s">
        <v>411</v>
      </c>
      <c r="N183" s="14" t="s">
        <v>367</v>
      </c>
      <c r="O183" s="14">
        <v>457</v>
      </c>
      <c r="P183" s="58">
        <v>1.5317286652078774</v>
      </c>
      <c r="Q183" s="14" t="s">
        <v>51</v>
      </c>
      <c r="R183" s="14"/>
      <c r="S183" s="14" t="s">
        <v>156</v>
      </c>
      <c r="T183" s="14"/>
      <c r="U183" s="14" t="s">
        <v>158</v>
      </c>
      <c r="V183" s="14" t="s">
        <v>412</v>
      </c>
      <c r="W183" s="14" t="s">
        <v>413</v>
      </c>
      <c r="X183" s="14" t="s">
        <v>413</v>
      </c>
      <c r="Y183" s="14" t="s">
        <v>413</v>
      </c>
      <c r="Z183" s="14"/>
      <c r="AA183" s="14" t="s">
        <v>413</v>
      </c>
      <c r="AB183" s="18"/>
      <c r="AC183" s="18"/>
      <c r="AD183" s="14" t="s">
        <v>927</v>
      </c>
    </row>
    <row r="184" spans="1:30" ht="76.5" x14ac:dyDescent="0.2">
      <c r="A184" s="18" t="s">
        <v>397</v>
      </c>
      <c r="B184" s="14" t="s">
        <v>362</v>
      </c>
      <c r="C184" s="14">
        <v>2019</v>
      </c>
      <c r="D184" s="14">
        <v>2010</v>
      </c>
      <c r="E184" s="14" t="s">
        <v>406</v>
      </c>
      <c r="F184" s="14" t="s">
        <v>363</v>
      </c>
      <c r="G184" s="14" t="s">
        <v>454</v>
      </c>
      <c r="H184" s="14" t="s">
        <v>55</v>
      </c>
      <c r="I184" s="14" t="s">
        <v>435</v>
      </c>
      <c r="J184" s="14" t="s">
        <v>436</v>
      </c>
      <c r="K184" s="14" t="s">
        <v>31</v>
      </c>
      <c r="L184" s="14" t="s">
        <v>151</v>
      </c>
      <c r="M184" s="14" t="s">
        <v>411</v>
      </c>
      <c r="N184" s="14" t="s">
        <v>367</v>
      </c>
      <c r="O184" s="14">
        <v>5294</v>
      </c>
      <c r="P184" s="58">
        <v>0.1511144692104269</v>
      </c>
      <c r="Q184" s="14" t="s">
        <v>51</v>
      </c>
      <c r="R184" s="14"/>
      <c r="S184" s="14" t="s">
        <v>156</v>
      </c>
      <c r="T184" s="14"/>
      <c r="U184" s="14" t="s">
        <v>158</v>
      </c>
      <c r="V184" s="14" t="s">
        <v>412</v>
      </c>
      <c r="W184" s="14" t="s">
        <v>413</v>
      </c>
      <c r="X184" s="14" t="s">
        <v>414</v>
      </c>
      <c r="Y184" s="14" t="s">
        <v>414</v>
      </c>
      <c r="Z184" s="14"/>
      <c r="AA184" s="14" t="s">
        <v>413</v>
      </c>
      <c r="AB184" s="18"/>
      <c r="AC184" s="18"/>
      <c r="AD184" s="14" t="s">
        <v>927</v>
      </c>
    </row>
    <row r="185" spans="1:30" ht="76.5" x14ac:dyDescent="0.2">
      <c r="A185" s="18" t="s">
        <v>397</v>
      </c>
      <c r="B185" s="14" t="s">
        <v>362</v>
      </c>
      <c r="C185" s="14">
        <v>2019</v>
      </c>
      <c r="D185" s="14">
        <v>2010</v>
      </c>
      <c r="E185" s="14" t="s">
        <v>406</v>
      </c>
      <c r="F185" s="14" t="s">
        <v>363</v>
      </c>
      <c r="G185" s="14" t="s">
        <v>454</v>
      </c>
      <c r="H185" s="14" t="s">
        <v>55</v>
      </c>
      <c r="I185" s="14" t="s">
        <v>485</v>
      </c>
      <c r="J185" s="14" t="s">
        <v>486</v>
      </c>
      <c r="K185" s="14" t="s">
        <v>31</v>
      </c>
      <c r="L185" s="14" t="s">
        <v>151</v>
      </c>
      <c r="M185" s="14" t="s">
        <v>411</v>
      </c>
      <c r="N185" s="14" t="s">
        <v>367</v>
      </c>
      <c r="O185" s="14">
        <v>17648</v>
      </c>
      <c r="P185" s="58">
        <v>0.1586582048957389</v>
      </c>
      <c r="Q185" s="14" t="s">
        <v>51</v>
      </c>
      <c r="R185" s="14"/>
      <c r="S185" s="14" t="s">
        <v>156</v>
      </c>
      <c r="T185" s="14"/>
      <c r="U185" s="14" t="s">
        <v>158</v>
      </c>
      <c r="V185" s="14" t="s">
        <v>412</v>
      </c>
      <c r="W185" s="14" t="s">
        <v>413</v>
      </c>
      <c r="X185" s="14" t="s">
        <v>413</v>
      </c>
      <c r="Y185" s="14" t="s">
        <v>414</v>
      </c>
      <c r="Z185" s="14"/>
      <c r="AA185" s="14" t="s">
        <v>413</v>
      </c>
      <c r="AB185" s="18"/>
      <c r="AC185" s="18"/>
      <c r="AD185" s="14" t="s">
        <v>927</v>
      </c>
    </row>
    <row r="186" spans="1:30" ht="76.5" x14ac:dyDescent="0.2">
      <c r="A186" s="18" t="s">
        <v>397</v>
      </c>
      <c r="B186" s="14" t="s">
        <v>362</v>
      </c>
      <c r="C186" s="14">
        <v>2019</v>
      </c>
      <c r="D186" s="14">
        <v>2010</v>
      </c>
      <c r="E186" s="14" t="s">
        <v>406</v>
      </c>
      <c r="F186" s="14" t="s">
        <v>363</v>
      </c>
      <c r="G186" s="14" t="s">
        <v>457</v>
      </c>
      <c r="H186" s="14" t="s">
        <v>55</v>
      </c>
      <c r="I186" s="14" t="s">
        <v>455</v>
      </c>
      <c r="J186" s="14" t="s">
        <v>456</v>
      </c>
      <c r="K186" s="14" t="s">
        <v>31</v>
      </c>
      <c r="L186" s="14" t="s">
        <v>151</v>
      </c>
      <c r="M186" s="14" t="s">
        <v>411</v>
      </c>
      <c r="N186" s="14" t="s">
        <v>367</v>
      </c>
      <c r="O186" s="14">
        <v>6595</v>
      </c>
      <c r="P186" s="58">
        <v>0.13646702047005307</v>
      </c>
      <c r="Q186" s="14" t="s">
        <v>51</v>
      </c>
      <c r="R186" s="14"/>
      <c r="S186" s="14" t="s">
        <v>156</v>
      </c>
      <c r="T186" s="14"/>
      <c r="U186" s="14" t="s">
        <v>158</v>
      </c>
      <c r="V186" s="14" t="s">
        <v>412</v>
      </c>
      <c r="W186" s="14" t="s">
        <v>413</v>
      </c>
      <c r="X186" s="14" t="s">
        <v>413</v>
      </c>
      <c r="Y186" s="14" t="s">
        <v>413</v>
      </c>
      <c r="Z186" s="14"/>
      <c r="AA186" s="14" t="s">
        <v>413</v>
      </c>
      <c r="AB186" s="18"/>
      <c r="AC186" s="18"/>
      <c r="AD186" s="14" t="s">
        <v>927</v>
      </c>
    </row>
    <row r="187" spans="1:30" ht="76.5" x14ac:dyDescent="0.2">
      <c r="A187" s="18" t="s">
        <v>397</v>
      </c>
      <c r="B187" s="14" t="s">
        <v>362</v>
      </c>
      <c r="C187" s="14">
        <v>2019</v>
      </c>
      <c r="D187" s="14">
        <v>2010</v>
      </c>
      <c r="E187" s="14" t="s">
        <v>406</v>
      </c>
      <c r="F187" s="14" t="s">
        <v>363</v>
      </c>
      <c r="G187" s="14" t="s">
        <v>457</v>
      </c>
      <c r="H187" s="14" t="s">
        <v>55</v>
      </c>
      <c r="I187" s="14" t="s">
        <v>455</v>
      </c>
      <c r="J187" s="14" t="s">
        <v>456</v>
      </c>
      <c r="K187" s="14" t="s">
        <v>31</v>
      </c>
      <c r="L187" s="14" t="s">
        <v>151</v>
      </c>
      <c r="M187" s="14" t="s">
        <v>411</v>
      </c>
      <c r="N187" s="14" t="s">
        <v>367</v>
      </c>
      <c r="O187" s="14">
        <v>15199</v>
      </c>
      <c r="P187" s="58">
        <v>4.6055661556681358E-2</v>
      </c>
      <c r="Q187" s="14" t="s">
        <v>51</v>
      </c>
      <c r="R187" s="14"/>
      <c r="S187" s="14" t="s">
        <v>156</v>
      </c>
      <c r="T187" s="14"/>
      <c r="U187" s="14" t="s">
        <v>158</v>
      </c>
      <c r="V187" s="14" t="s">
        <v>412</v>
      </c>
      <c r="W187" s="14" t="s">
        <v>413</v>
      </c>
      <c r="X187" s="14" t="s">
        <v>413</v>
      </c>
      <c r="Y187" s="14" t="s">
        <v>414</v>
      </c>
      <c r="Z187" s="14"/>
      <c r="AA187" s="14" t="s">
        <v>413</v>
      </c>
      <c r="AB187" s="18"/>
      <c r="AC187" s="18"/>
      <c r="AD187" s="14" t="s">
        <v>927</v>
      </c>
    </row>
    <row r="188" spans="1:30" ht="76.5" x14ac:dyDescent="0.2">
      <c r="A188" s="18" t="s">
        <v>397</v>
      </c>
      <c r="B188" s="14" t="s">
        <v>362</v>
      </c>
      <c r="C188" s="14">
        <v>2019</v>
      </c>
      <c r="D188" s="14">
        <v>2010</v>
      </c>
      <c r="E188" s="14" t="s">
        <v>406</v>
      </c>
      <c r="F188" s="14" t="s">
        <v>363</v>
      </c>
      <c r="G188" s="14" t="s">
        <v>472</v>
      </c>
      <c r="H188" s="14" t="s">
        <v>464</v>
      </c>
      <c r="I188" s="14" t="s">
        <v>458</v>
      </c>
      <c r="J188" s="14" t="s">
        <v>459</v>
      </c>
      <c r="K188" s="14" t="s">
        <v>31</v>
      </c>
      <c r="L188" s="14" t="s">
        <v>151</v>
      </c>
      <c r="M188" s="14" t="s">
        <v>411</v>
      </c>
      <c r="N188" s="14" t="s">
        <v>367</v>
      </c>
      <c r="O188" s="14">
        <v>2509</v>
      </c>
      <c r="P188" s="58">
        <v>0.5579912315663611</v>
      </c>
      <c r="Q188" s="14" t="s">
        <v>51</v>
      </c>
      <c r="R188" s="14"/>
      <c r="S188" s="14" t="s">
        <v>156</v>
      </c>
      <c r="T188" s="14"/>
      <c r="U188" s="14" t="s">
        <v>158</v>
      </c>
      <c r="V188" s="14" t="s">
        <v>412</v>
      </c>
      <c r="W188" s="14" t="s">
        <v>413</v>
      </c>
      <c r="X188" s="14" t="s">
        <v>413</v>
      </c>
      <c r="Y188" s="14" t="s">
        <v>413</v>
      </c>
      <c r="Z188" s="14"/>
      <c r="AA188" s="14" t="s">
        <v>413</v>
      </c>
      <c r="AB188" s="18"/>
      <c r="AC188" s="18"/>
      <c r="AD188" s="14" t="s">
        <v>927</v>
      </c>
    </row>
    <row r="189" spans="1:30" ht="76.5" x14ac:dyDescent="0.2">
      <c r="A189" s="18" t="s">
        <v>397</v>
      </c>
      <c r="B189" s="14" t="s">
        <v>362</v>
      </c>
      <c r="C189" s="14">
        <v>2019</v>
      </c>
      <c r="D189" s="14">
        <v>2010</v>
      </c>
      <c r="E189" s="14" t="s">
        <v>406</v>
      </c>
      <c r="F189" s="14" t="s">
        <v>363</v>
      </c>
      <c r="G189" s="14" t="s">
        <v>472</v>
      </c>
      <c r="H189" s="14" t="s">
        <v>464</v>
      </c>
      <c r="I189" s="14" t="s">
        <v>458</v>
      </c>
      <c r="J189" s="14" t="s">
        <v>459</v>
      </c>
      <c r="K189" s="14" t="s">
        <v>31</v>
      </c>
      <c r="L189" s="14" t="s">
        <v>151</v>
      </c>
      <c r="M189" s="14" t="s">
        <v>411</v>
      </c>
      <c r="N189" s="14" t="s">
        <v>367</v>
      </c>
      <c r="O189" s="14">
        <v>2317</v>
      </c>
      <c r="P189" s="58">
        <v>1.0789814415192058</v>
      </c>
      <c r="Q189" s="14" t="s">
        <v>51</v>
      </c>
      <c r="R189" s="14"/>
      <c r="S189" s="14" t="s">
        <v>156</v>
      </c>
      <c r="T189" s="14"/>
      <c r="U189" s="14" t="s">
        <v>158</v>
      </c>
      <c r="V189" s="14" t="s">
        <v>412</v>
      </c>
      <c r="W189" s="14" t="s">
        <v>413</v>
      </c>
      <c r="X189" s="14" t="s">
        <v>413</v>
      </c>
      <c r="Y189" s="14" t="s">
        <v>413</v>
      </c>
      <c r="Z189" s="14"/>
      <c r="AA189" s="14" t="s">
        <v>413</v>
      </c>
      <c r="AB189" s="18"/>
      <c r="AC189" s="18"/>
      <c r="AD189" s="14" t="s">
        <v>927</v>
      </c>
    </row>
    <row r="190" spans="1:30" ht="76.5" x14ac:dyDescent="0.2">
      <c r="A190" s="18" t="s">
        <v>397</v>
      </c>
      <c r="B190" s="14" t="s">
        <v>362</v>
      </c>
      <c r="C190" s="14">
        <v>2019</v>
      </c>
      <c r="D190" s="14">
        <v>2010</v>
      </c>
      <c r="E190" s="14" t="s">
        <v>406</v>
      </c>
      <c r="F190" s="14" t="s">
        <v>363</v>
      </c>
      <c r="G190" s="14" t="s">
        <v>472</v>
      </c>
      <c r="H190" s="14" t="s">
        <v>464</v>
      </c>
      <c r="I190" s="14" t="s">
        <v>477</v>
      </c>
      <c r="J190" s="14" t="s">
        <v>478</v>
      </c>
      <c r="K190" s="14" t="s">
        <v>31</v>
      </c>
      <c r="L190" s="14" t="s">
        <v>151</v>
      </c>
      <c r="M190" s="14" t="s">
        <v>411</v>
      </c>
      <c r="N190" s="14" t="s">
        <v>367</v>
      </c>
      <c r="O190" s="14">
        <v>3840</v>
      </c>
      <c r="P190" s="58">
        <v>0.28645833333333331</v>
      </c>
      <c r="Q190" s="14" t="s">
        <v>51</v>
      </c>
      <c r="R190" s="14"/>
      <c r="S190" s="14" t="s">
        <v>156</v>
      </c>
      <c r="T190" s="14"/>
      <c r="U190" s="14" t="s">
        <v>158</v>
      </c>
      <c r="V190" s="14" t="s">
        <v>412</v>
      </c>
      <c r="W190" s="14" t="s">
        <v>413</v>
      </c>
      <c r="X190" s="14" t="s">
        <v>413</v>
      </c>
      <c r="Y190" s="14" t="s">
        <v>413</v>
      </c>
      <c r="Z190" s="14"/>
      <c r="AA190" s="14" t="s">
        <v>413</v>
      </c>
      <c r="AB190" s="18"/>
      <c r="AC190" s="18"/>
      <c r="AD190" s="14" t="s">
        <v>927</v>
      </c>
    </row>
    <row r="191" spans="1:30" ht="76.5" x14ac:dyDescent="0.2">
      <c r="A191" s="18" t="s">
        <v>397</v>
      </c>
      <c r="B191" s="14" t="s">
        <v>362</v>
      </c>
      <c r="C191" s="14">
        <v>2019</v>
      </c>
      <c r="D191" s="14">
        <v>2010</v>
      </c>
      <c r="E191" s="14" t="s">
        <v>406</v>
      </c>
      <c r="F191" s="14" t="s">
        <v>363</v>
      </c>
      <c r="G191" s="14" t="s">
        <v>434</v>
      </c>
      <c r="H191" s="14" t="s">
        <v>55</v>
      </c>
      <c r="I191" s="14" t="s">
        <v>479</v>
      </c>
      <c r="J191" s="14" t="s">
        <v>480</v>
      </c>
      <c r="K191" s="14" t="s">
        <v>31</v>
      </c>
      <c r="L191" s="14" t="s">
        <v>151</v>
      </c>
      <c r="M191" s="14" t="s">
        <v>411</v>
      </c>
      <c r="N191" s="14" t="s">
        <v>367</v>
      </c>
      <c r="O191" s="14">
        <v>1330</v>
      </c>
      <c r="P191" s="58">
        <v>0.60150375939849621</v>
      </c>
      <c r="Q191" s="14" t="s">
        <v>51</v>
      </c>
      <c r="R191" s="14"/>
      <c r="S191" s="14" t="s">
        <v>156</v>
      </c>
      <c r="T191" s="14"/>
      <c r="U191" s="14" t="s">
        <v>158</v>
      </c>
      <c r="V191" s="14" t="s">
        <v>412</v>
      </c>
      <c r="W191" s="14" t="s">
        <v>413</v>
      </c>
      <c r="X191" s="14" t="s">
        <v>413</v>
      </c>
      <c r="Y191" s="14" t="s">
        <v>413</v>
      </c>
      <c r="Z191" s="14"/>
      <c r="AA191" s="14" t="s">
        <v>413</v>
      </c>
      <c r="AB191" s="18"/>
      <c r="AC191" s="18"/>
      <c r="AD191" s="14" t="s">
        <v>927</v>
      </c>
    </row>
    <row r="192" spans="1:30" ht="76.5" x14ac:dyDescent="0.2">
      <c r="A192" s="18" t="s">
        <v>397</v>
      </c>
      <c r="B192" s="14" t="s">
        <v>362</v>
      </c>
      <c r="C192" s="14">
        <v>2019</v>
      </c>
      <c r="D192" s="14">
        <v>2010</v>
      </c>
      <c r="E192" s="14" t="s">
        <v>406</v>
      </c>
      <c r="F192" s="14" t="s">
        <v>363</v>
      </c>
      <c r="G192" s="14" t="s">
        <v>434</v>
      </c>
      <c r="H192" s="14" t="s">
        <v>55</v>
      </c>
      <c r="I192" s="14" t="s">
        <v>477</v>
      </c>
      <c r="J192" s="14" t="s">
        <v>481</v>
      </c>
      <c r="K192" s="14" t="s">
        <v>31</v>
      </c>
      <c r="L192" s="14" t="s">
        <v>151</v>
      </c>
      <c r="M192" s="14" t="s">
        <v>411</v>
      </c>
      <c r="N192" s="14" t="s">
        <v>367</v>
      </c>
      <c r="O192" s="14">
        <v>1342</v>
      </c>
      <c r="P192" s="58">
        <v>1.7883755588673622</v>
      </c>
      <c r="Q192" s="14" t="s">
        <v>51</v>
      </c>
      <c r="R192" s="14"/>
      <c r="S192" s="14" t="s">
        <v>156</v>
      </c>
      <c r="T192" s="14"/>
      <c r="U192" s="14" t="s">
        <v>158</v>
      </c>
      <c r="V192" s="14" t="s">
        <v>412</v>
      </c>
      <c r="W192" s="14" t="s">
        <v>413</v>
      </c>
      <c r="X192" s="14" t="s">
        <v>413</v>
      </c>
      <c r="Y192" s="14" t="s">
        <v>414</v>
      </c>
      <c r="Z192" s="14"/>
      <c r="AA192" s="14" t="s">
        <v>413</v>
      </c>
      <c r="AB192" s="18"/>
      <c r="AC192" s="18"/>
      <c r="AD192" s="14" t="s">
        <v>927</v>
      </c>
    </row>
    <row r="193" spans="1:30" ht="76.5" x14ac:dyDescent="0.2">
      <c r="A193" s="18" t="s">
        <v>397</v>
      </c>
      <c r="B193" s="14" t="s">
        <v>362</v>
      </c>
      <c r="C193" s="14">
        <v>2019</v>
      </c>
      <c r="D193" s="14">
        <v>2010</v>
      </c>
      <c r="E193" s="14" t="s">
        <v>406</v>
      </c>
      <c r="F193" s="14" t="s">
        <v>363</v>
      </c>
      <c r="G193" s="14" t="s">
        <v>439</v>
      </c>
      <c r="H193" s="14" t="s">
        <v>55</v>
      </c>
      <c r="I193" s="14" t="s">
        <v>437</v>
      </c>
      <c r="J193" s="14" t="s">
        <v>438</v>
      </c>
      <c r="K193" s="14" t="s">
        <v>31</v>
      </c>
      <c r="L193" s="14" t="s">
        <v>151</v>
      </c>
      <c r="M193" s="14" t="s">
        <v>411</v>
      </c>
      <c r="N193" s="14" t="s">
        <v>367</v>
      </c>
      <c r="O193" s="14">
        <v>1916</v>
      </c>
      <c r="P193" s="58">
        <v>1.7745302713987474</v>
      </c>
      <c r="Q193" s="14" t="s">
        <v>51</v>
      </c>
      <c r="R193" s="14"/>
      <c r="S193" s="14" t="s">
        <v>156</v>
      </c>
      <c r="T193" s="14"/>
      <c r="U193" s="14" t="s">
        <v>158</v>
      </c>
      <c r="V193" s="14" t="s">
        <v>412</v>
      </c>
      <c r="W193" s="14" t="s">
        <v>414</v>
      </c>
      <c r="X193" s="14" t="s">
        <v>414</v>
      </c>
      <c r="Y193" s="14" t="s">
        <v>414</v>
      </c>
      <c r="Z193" s="14"/>
      <c r="AA193" s="14" t="s">
        <v>413</v>
      </c>
      <c r="AB193" s="18"/>
      <c r="AC193" s="18"/>
      <c r="AD193" s="14" t="s">
        <v>927</v>
      </c>
    </row>
    <row r="194" spans="1:30" ht="76.5" x14ac:dyDescent="0.2">
      <c r="A194" s="18" t="s">
        <v>397</v>
      </c>
      <c r="B194" s="14" t="s">
        <v>362</v>
      </c>
      <c r="C194" s="14">
        <v>2019</v>
      </c>
      <c r="D194" s="14">
        <v>2010</v>
      </c>
      <c r="E194" s="14" t="s">
        <v>406</v>
      </c>
      <c r="F194" s="14" t="s">
        <v>363</v>
      </c>
      <c r="G194" s="14" t="s">
        <v>186</v>
      </c>
      <c r="H194" s="14" t="s">
        <v>55</v>
      </c>
      <c r="I194" s="14" t="s">
        <v>437</v>
      </c>
      <c r="J194" s="14" t="s">
        <v>438</v>
      </c>
      <c r="K194" s="14" t="s">
        <v>31</v>
      </c>
      <c r="L194" s="14" t="s">
        <v>151</v>
      </c>
      <c r="M194" s="14" t="s">
        <v>411</v>
      </c>
      <c r="N194" s="14" t="s">
        <v>367</v>
      </c>
      <c r="O194" s="14">
        <v>0</v>
      </c>
      <c r="P194" s="58" t="e">
        <v>#DIV/0!</v>
      </c>
      <c r="Q194" s="14" t="s">
        <v>51</v>
      </c>
      <c r="R194" s="14"/>
      <c r="S194" s="14" t="s">
        <v>156</v>
      </c>
      <c r="T194" s="14"/>
      <c r="U194" s="14" t="s">
        <v>158</v>
      </c>
      <c r="V194" s="14" t="s">
        <v>412</v>
      </c>
      <c r="W194" s="14" t="s">
        <v>413</v>
      </c>
      <c r="X194" s="14" t="s">
        <v>413</v>
      </c>
      <c r="Y194" s="14" t="s">
        <v>414</v>
      </c>
      <c r="Z194" s="14"/>
      <c r="AA194" s="14" t="s">
        <v>413</v>
      </c>
      <c r="AB194" s="18"/>
      <c r="AC194" s="18"/>
      <c r="AD194" s="14" t="s">
        <v>927</v>
      </c>
    </row>
    <row r="195" spans="1:30" ht="76.5" x14ac:dyDescent="0.2">
      <c r="A195" s="18" t="s">
        <v>397</v>
      </c>
      <c r="B195" s="14" t="s">
        <v>362</v>
      </c>
      <c r="C195" s="14">
        <v>2019</v>
      </c>
      <c r="D195" s="14">
        <v>2010</v>
      </c>
      <c r="E195" s="14" t="s">
        <v>406</v>
      </c>
      <c r="F195" s="14" t="s">
        <v>363</v>
      </c>
      <c r="G195" s="14" t="s">
        <v>467</v>
      </c>
      <c r="H195" s="14" t="s">
        <v>464</v>
      </c>
      <c r="I195" s="14" t="s">
        <v>440</v>
      </c>
      <c r="J195" s="14" t="s">
        <v>438</v>
      </c>
      <c r="K195" s="14" t="s">
        <v>31</v>
      </c>
      <c r="L195" s="14" t="s">
        <v>151</v>
      </c>
      <c r="M195" s="14" t="s">
        <v>411</v>
      </c>
      <c r="N195" s="14" t="s">
        <v>367</v>
      </c>
      <c r="O195" s="14">
        <v>2570</v>
      </c>
      <c r="P195" s="58">
        <v>0.73929961089494167</v>
      </c>
      <c r="Q195" s="14" t="s">
        <v>51</v>
      </c>
      <c r="R195" s="14"/>
      <c r="S195" s="14" t="s">
        <v>156</v>
      </c>
      <c r="T195" s="14"/>
      <c r="U195" s="14" t="s">
        <v>158</v>
      </c>
      <c r="V195" s="14" t="s">
        <v>412</v>
      </c>
      <c r="W195" s="14" t="s">
        <v>413</v>
      </c>
      <c r="X195" s="14" t="s">
        <v>413</v>
      </c>
      <c r="Y195" s="14" t="s">
        <v>413</v>
      </c>
      <c r="Z195" s="14"/>
      <c r="AA195" s="14" t="s">
        <v>413</v>
      </c>
      <c r="AB195" s="18"/>
      <c r="AC195" s="18"/>
      <c r="AD195" s="14" t="s">
        <v>927</v>
      </c>
    </row>
    <row r="196" spans="1:30" ht="76.5" x14ac:dyDescent="0.2">
      <c r="A196" s="18" t="s">
        <v>397</v>
      </c>
      <c r="B196" s="14" t="s">
        <v>362</v>
      </c>
      <c r="C196" s="14">
        <v>2019</v>
      </c>
      <c r="D196" s="14">
        <v>2010</v>
      </c>
      <c r="E196" s="14" t="s">
        <v>406</v>
      </c>
      <c r="F196" s="14" t="s">
        <v>363</v>
      </c>
      <c r="G196" s="14" t="s">
        <v>472</v>
      </c>
      <c r="H196" s="14" t="s">
        <v>464</v>
      </c>
      <c r="I196" s="14" t="s">
        <v>429</v>
      </c>
      <c r="J196" s="14" t="s">
        <v>430</v>
      </c>
      <c r="K196" s="14" t="s">
        <v>31</v>
      </c>
      <c r="L196" s="14" t="s">
        <v>151</v>
      </c>
      <c r="M196" s="14" t="s">
        <v>411</v>
      </c>
      <c r="N196" s="14" t="s">
        <v>367</v>
      </c>
      <c r="O196" s="14">
        <v>755</v>
      </c>
      <c r="P196" s="58">
        <v>1.9867549668874172</v>
      </c>
      <c r="Q196" s="14" t="s">
        <v>51</v>
      </c>
      <c r="R196" s="14"/>
      <c r="S196" s="14" t="s">
        <v>156</v>
      </c>
      <c r="T196" s="14"/>
      <c r="U196" s="14" t="s">
        <v>158</v>
      </c>
      <c r="V196" s="14" t="s">
        <v>412</v>
      </c>
      <c r="W196" s="14" t="s">
        <v>413</v>
      </c>
      <c r="X196" s="14" t="s">
        <v>413</v>
      </c>
      <c r="Y196" s="14" t="s">
        <v>413</v>
      </c>
      <c r="Z196" s="14"/>
      <c r="AA196" s="14" t="s">
        <v>413</v>
      </c>
      <c r="AB196" s="18"/>
      <c r="AC196" s="18"/>
      <c r="AD196" s="14" t="s">
        <v>927</v>
      </c>
    </row>
    <row r="197" spans="1:30" ht="76.5" x14ac:dyDescent="0.2">
      <c r="A197" s="18" t="s">
        <v>397</v>
      </c>
      <c r="B197" s="14" t="s">
        <v>362</v>
      </c>
      <c r="C197" s="14">
        <v>2019</v>
      </c>
      <c r="D197" s="14">
        <v>2010</v>
      </c>
      <c r="E197" s="14" t="s">
        <v>406</v>
      </c>
      <c r="F197" s="14" t="s">
        <v>363</v>
      </c>
      <c r="G197" s="14" t="s">
        <v>472</v>
      </c>
      <c r="H197" s="14" t="s">
        <v>464</v>
      </c>
      <c r="I197" s="14" t="s">
        <v>470</v>
      </c>
      <c r="J197" s="14" t="s">
        <v>471</v>
      </c>
      <c r="K197" s="14" t="s">
        <v>31</v>
      </c>
      <c r="L197" s="14" t="s">
        <v>151</v>
      </c>
      <c r="M197" s="14" t="s">
        <v>411</v>
      </c>
      <c r="N197" s="14" t="s">
        <v>367</v>
      </c>
      <c r="O197" s="14">
        <v>0</v>
      </c>
      <c r="P197" s="58" t="e">
        <v>#DIV/0!</v>
      </c>
      <c r="Q197" s="14" t="s">
        <v>51</v>
      </c>
      <c r="R197" s="14"/>
      <c r="S197" s="14" t="s">
        <v>156</v>
      </c>
      <c r="T197" s="14"/>
      <c r="U197" s="14" t="s">
        <v>158</v>
      </c>
      <c r="V197" s="14" t="s">
        <v>412</v>
      </c>
      <c r="W197" s="14" t="s">
        <v>413</v>
      </c>
      <c r="X197" s="14" t="s">
        <v>413</v>
      </c>
      <c r="Y197" s="14" t="s">
        <v>413</v>
      </c>
      <c r="Z197" s="14"/>
      <c r="AA197" s="14" t="s">
        <v>413</v>
      </c>
      <c r="AB197" s="18"/>
      <c r="AC197" s="18"/>
      <c r="AD197" s="14" t="s">
        <v>927</v>
      </c>
    </row>
    <row r="198" spans="1:30" ht="76.5" x14ac:dyDescent="0.2">
      <c r="A198" s="18" t="s">
        <v>397</v>
      </c>
      <c r="B198" s="14" t="s">
        <v>362</v>
      </c>
      <c r="C198" s="14">
        <v>2019</v>
      </c>
      <c r="D198" s="14">
        <v>2010</v>
      </c>
      <c r="E198" s="14" t="s">
        <v>406</v>
      </c>
      <c r="F198" s="14" t="s">
        <v>363</v>
      </c>
      <c r="G198" s="14" t="s">
        <v>454</v>
      </c>
      <c r="H198" s="14" t="s">
        <v>55</v>
      </c>
      <c r="I198" s="14" t="s">
        <v>482</v>
      </c>
      <c r="J198" s="14" t="s">
        <v>483</v>
      </c>
      <c r="K198" s="14" t="s">
        <v>31</v>
      </c>
      <c r="L198" s="14" t="s">
        <v>151</v>
      </c>
      <c r="M198" s="14" t="s">
        <v>411</v>
      </c>
      <c r="N198" s="14" t="s">
        <v>367</v>
      </c>
      <c r="O198" s="14">
        <v>9717</v>
      </c>
      <c r="P198" s="58">
        <v>0.22640732736441288</v>
      </c>
      <c r="Q198" s="14" t="s">
        <v>51</v>
      </c>
      <c r="R198" s="14"/>
      <c r="S198" s="14" t="s">
        <v>156</v>
      </c>
      <c r="T198" s="14"/>
      <c r="U198" s="14" t="s">
        <v>158</v>
      </c>
      <c r="V198" s="14" t="s">
        <v>412</v>
      </c>
      <c r="W198" s="14" t="s">
        <v>413</v>
      </c>
      <c r="X198" s="14" t="s">
        <v>413</v>
      </c>
      <c r="Y198" s="14" t="s">
        <v>414</v>
      </c>
      <c r="Z198" s="14"/>
      <c r="AA198" s="14" t="s">
        <v>413</v>
      </c>
      <c r="AB198" s="18"/>
      <c r="AC198" s="18"/>
      <c r="AD198" s="14" t="s">
        <v>927</v>
      </c>
    </row>
    <row r="199" spans="1:30" s="38" customFormat="1" ht="76.5" x14ac:dyDescent="0.2">
      <c r="A199" s="18" t="s">
        <v>398</v>
      </c>
      <c r="B199" s="14" t="s">
        <v>362</v>
      </c>
      <c r="C199" s="14">
        <v>2019</v>
      </c>
      <c r="D199" s="14">
        <v>2010</v>
      </c>
      <c r="E199" s="14" t="s">
        <v>406</v>
      </c>
      <c r="F199" s="14" t="s">
        <v>363</v>
      </c>
      <c r="G199" s="14" t="s">
        <v>407</v>
      </c>
      <c r="H199" s="14" t="s">
        <v>408</v>
      </c>
      <c r="I199" s="14" t="s">
        <v>482</v>
      </c>
      <c r="J199" s="14" t="s">
        <v>483</v>
      </c>
      <c r="K199" s="14" t="s">
        <v>31</v>
      </c>
      <c r="L199" s="14" t="s">
        <v>151</v>
      </c>
      <c r="M199" s="14" t="s">
        <v>411</v>
      </c>
      <c r="N199" s="14" t="s">
        <v>367</v>
      </c>
      <c r="O199" s="15">
        <v>0</v>
      </c>
      <c r="P199" s="57" t="e">
        <v>#DIV/0!</v>
      </c>
      <c r="Q199" s="14" t="s">
        <v>51</v>
      </c>
      <c r="R199" s="15"/>
      <c r="S199" s="14" t="s">
        <v>156</v>
      </c>
      <c r="T199" s="15"/>
      <c r="U199" s="14" t="s">
        <v>158</v>
      </c>
      <c r="V199" s="14" t="s">
        <v>412</v>
      </c>
      <c r="W199" s="15" t="s">
        <v>413</v>
      </c>
      <c r="X199" s="15" t="s">
        <v>413</v>
      </c>
      <c r="Y199" s="15" t="s">
        <v>414</v>
      </c>
      <c r="Z199" s="15"/>
      <c r="AA199" s="15" t="s">
        <v>413</v>
      </c>
      <c r="AB199" s="43"/>
      <c r="AC199" s="43"/>
      <c r="AD199" s="14" t="s">
        <v>926</v>
      </c>
    </row>
    <row r="200" spans="1:30" s="38" customFormat="1" ht="76.5" x14ac:dyDescent="0.2">
      <c r="A200" s="18" t="s">
        <v>398</v>
      </c>
      <c r="B200" s="14" t="s">
        <v>362</v>
      </c>
      <c r="C200" s="14">
        <v>2019</v>
      </c>
      <c r="D200" s="14">
        <v>2010</v>
      </c>
      <c r="E200" s="14" t="s">
        <v>406</v>
      </c>
      <c r="F200" s="14" t="s">
        <v>363</v>
      </c>
      <c r="G200" s="14" t="s">
        <v>407</v>
      </c>
      <c r="H200" s="14" t="s">
        <v>408</v>
      </c>
      <c r="I200" s="14" t="s">
        <v>455</v>
      </c>
      <c r="J200" s="14" t="s">
        <v>456</v>
      </c>
      <c r="K200" s="14" t="s">
        <v>31</v>
      </c>
      <c r="L200" s="14" t="s">
        <v>151</v>
      </c>
      <c r="M200" s="14" t="s">
        <v>411</v>
      </c>
      <c r="N200" s="14" t="s">
        <v>367</v>
      </c>
      <c r="O200" s="15">
        <v>0</v>
      </c>
      <c r="P200" s="57" t="e">
        <v>#DIV/0!</v>
      </c>
      <c r="Q200" s="14" t="s">
        <v>51</v>
      </c>
      <c r="R200" s="15"/>
      <c r="S200" s="14" t="s">
        <v>156</v>
      </c>
      <c r="T200" s="15"/>
      <c r="U200" s="14" t="s">
        <v>158</v>
      </c>
      <c r="V200" s="14" t="s">
        <v>412</v>
      </c>
      <c r="W200" s="15" t="s">
        <v>413</v>
      </c>
      <c r="X200" s="15" t="s">
        <v>413</v>
      </c>
      <c r="Y200" s="15" t="s">
        <v>414</v>
      </c>
      <c r="Z200" s="15"/>
      <c r="AA200" s="15" t="s">
        <v>413</v>
      </c>
      <c r="AB200" s="43"/>
      <c r="AC200" s="43"/>
      <c r="AD200" s="14" t="s">
        <v>926</v>
      </c>
    </row>
    <row r="201" spans="1:30" s="38" customFormat="1" ht="76.5" x14ac:dyDescent="0.2">
      <c r="A201" s="18" t="s">
        <v>398</v>
      </c>
      <c r="B201" s="14" t="s">
        <v>362</v>
      </c>
      <c r="C201" s="14">
        <v>2019</v>
      </c>
      <c r="D201" s="14">
        <v>2010</v>
      </c>
      <c r="E201" s="14" t="s">
        <v>406</v>
      </c>
      <c r="F201" s="14" t="s">
        <v>363</v>
      </c>
      <c r="G201" s="14" t="s">
        <v>407</v>
      </c>
      <c r="H201" s="14" t="s">
        <v>408</v>
      </c>
      <c r="I201" s="14" t="s">
        <v>409</v>
      </c>
      <c r="J201" s="14" t="s">
        <v>410</v>
      </c>
      <c r="K201" s="14" t="s">
        <v>31</v>
      </c>
      <c r="L201" s="14" t="s">
        <v>151</v>
      </c>
      <c r="M201" s="14" t="s">
        <v>411</v>
      </c>
      <c r="N201" s="14" t="s">
        <v>367</v>
      </c>
      <c r="O201" s="15">
        <v>0</v>
      </c>
      <c r="P201" s="57" t="e">
        <v>#DIV/0!</v>
      </c>
      <c r="Q201" s="14" t="s">
        <v>51</v>
      </c>
      <c r="R201" s="15"/>
      <c r="S201" s="14" t="s">
        <v>156</v>
      </c>
      <c r="T201" s="15"/>
      <c r="U201" s="14" t="s">
        <v>158</v>
      </c>
      <c r="V201" s="14" t="s">
        <v>412</v>
      </c>
      <c r="W201" s="15" t="s">
        <v>413</v>
      </c>
      <c r="X201" s="15" t="s">
        <v>413</v>
      </c>
      <c r="Y201" s="15" t="s">
        <v>413</v>
      </c>
      <c r="Z201" s="15"/>
      <c r="AA201" s="15" t="s">
        <v>413</v>
      </c>
      <c r="AB201" s="43"/>
      <c r="AC201" s="43"/>
      <c r="AD201" s="14" t="s">
        <v>926</v>
      </c>
    </row>
    <row r="202" spans="1:30" s="38" customFormat="1" ht="76.5" x14ac:dyDescent="0.2">
      <c r="A202" s="18" t="s">
        <v>398</v>
      </c>
      <c r="B202" s="14" t="s">
        <v>362</v>
      </c>
      <c r="C202" s="14">
        <v>2019</v>
      </c>
      <c r="D202" s="14">
        <v>2010</v>
      </c>
      <c r="E202" s="14" t="s">
        <v>406</v>
      </c>
      <c r="F202" s="14" t="s">
        <v>363</v>
      </c>
      <c r="G202" s="14" t="s">
        <v>407</v>
      </c>
      <c r="H202" s="14" t="s">
        <v>408</v>
      </c>
      <c r="I202" s="14" t="s">
        <v>415</v>
      </c>
      <c r="J202" s="14" t="s">
        <v>502</v>
      </c>
      <c r="K202" s="14" t="s">
        <v>31</v>
      </c>
      <c r="L202" s="14" t="s">
        <v>151</v>
      </c>
      <c r="M202" s="14" t="s">
        <v>411</v>
      </c>
      <c r="N202" s="14" t="s">
        <v>367</v>
      </c>
      <c r="O202" s="15">
        <v>0</v>
      </c>
      <c r="P202" s="57" t="e">
        <v>#DIV/0!</v>
      </c>
      <c r="Q202" s="14" t="s">
        <v>51</v>
      </c>
      <c r="R202" s="15"/>
      <c r="S202" s="14" t="s">
        <v>156</v>
      </c>
      <c r="T202" s="15"/>
      <c r="U202" s="14" t="s">
        <v>158</v>
      </c>
      <c r="V202" s="14" t="s">
        <v>412</v>
      </c>
      <c r="W202" s="15" t="s">
        <v>413</v>
      </c>
      <c r="X202" s="15" t="s">
        <v>413</v>
      </c>
      <c r="Y202" s="15" t="s">
        <v>413</v>
      </c>
      <c r="Z202" s="15"/>
      <c r="AA202" s="15" t="s">
        <v>413</v>
      </c>
      <c r="AB202" s="43"/>
      <c r="AC202" s="43"/>
      <c r="AD202" s="14" t="s">
        <v>926</v>
      </c>
    </row>
    <row r="203" spans="1:30" ht="76.5" x14ac:dyDescent="0.2">
      <c r="A203" s="18" t="s">
        <v>397</v>
      </c>
      <c r="B203" s="14" t="s">
        <v>362</v>
      </c>
      <c r="C203" s="14">
        <v>2019</v>
      </c>
      <c r="D203" s="14">
        <v>2010</v>
      </c>
      <c r="E203" s="14" t="s">
        <v>406</v>
      </c>
      <c r="F203" s="14" t="s">
        <v>363</v>
      </c>
      <c r="G203" s="14" t="s">
        <v>431</v>
      </c>
      <c r="H203" s="14" t="s">
        <v>55</v>
      </c>
      <c r="I203" s="14" t="s">
        <v>416</v>
      </c>
      <c r="J203" s="14" t="s">
        <v>503</v>
      </c>
      <c r="K203" s="14" t="s">
        <v>31</v>
      </c>
      <c r="L203" s="14" t="s">
        <v>151</v>
      </c>
      <c r="M203" s="14" t="s">
        <v>411</v>
      </c>
      <c r="N203" s="14" t="s">
        <v>367</v>
      </c>
      <c r="O203" s="14">
        <v>16</v>
      </c>
      <c r="P203" s="58">
        <v>12.5</v>
      </c>
      <c r="Q203" s="14" t="s">
        <v>51</v>
      </c>
      <c r="R203" s="14"/>
      <c r="S203" s="14" t="s">
        <v>156</v>
      </c>
      <c r="T203" s="14"/>
      <c r="U203" s="14" t="s">
        <v>158</v>
      </c>
      <c r="V203" s="14" t="s">
        <v>412</v>
      </c>
      <c r="W203" s="14" t="s">
        <v>413</v>
      </c>
      <c r="X203" s="14" t="s">
        <v>413</v>
      </c>
      <c r="Y203" s="14" t="s">
        <v>413</v>
      </c>
      <c r="Z203" s="14"/>
      <c r="AA203" s="14" t="s">
        <v>413</v>
      </c>
      <c r="AB203" s="18"/>
      <c r="AC203" s="18"/>
      <c r="AD203" s="14" t="s">
        <v>927</v>
      </c>
    </row>
    <row r="204" spans="1:30" ht="76.5" x14ac:dyDescent="0.2">
      <c r="A204" s="18" t="s">
        <v>397</v>
      </c>
      <c r="B204" s="14" t="s">
        <v>362</v>
      </c>
      <c r="C204" s="14">
        <v>2019</v>
      </c>
      <c r="D204" s="14">
        <v>2010</v>
      </c>
      <c r="E204" s="14" t="s">
        <v>406</v>
      </c>
      <c r="F204" s="14" t="s">
        <v>363</v>
      </c>
      <c r="G204" s="14" t="s">
        <v>376</v>
      </c>
      <c r="H204" s="14" t="s">
        <v>55</v>
      </c>
      <c r="I204" s="14" t="s">
        <v>417</v>
      </c>
      <c r="J204" s="14" t="s">
        <v>502</v>
      </c>
      <c r="K204" s="14" t="s">
        <v>31</v>
      </c>
      <c r="L204" s="14" t="s">
        <v>151</v>
      </c>
      <c r="M204" s="14" t="s">
        <v>411</v>
      </c>
      <c r="N204" s="14" t="s">
        <v>367</v>
      </c>
      <c r="O204" s="14">
        <v>2420</v>
      </c>
      <c r="P204" s="58">
        <v>0.53719008264462809</v>
      </c>
      <c r="Q204" s="14" t="s">
        <v>51</v>
      </c>
      <c r="R204" s="14"/>
      <c r="S204" s="14" t="s">
        <v>156</v>
      </c>
      <c r="T204" s="14"/>
      <c r="U204" s="14" t="s">
        <v>158</v>
      </c>
      <c r="V204" s="14" t="s">
        <v>412</v>
      </c>
      <c r="W204" s="14" t="s">
        <v>413</v>
      </c>
      <c r="X204" s="14" t="s">
        <v>413</v>
      </c>
      <c r="Y204" s="14" t="s">
        <v>413</v>
      </c>
      <c r="Z204" s="14"/>
      <c r="AA204" s="14" t="s">
        <v>413</v>
      </c>
      <c r="AB204" s="18"/>
      <c r="AC204" s="18"/>
      <c r="AD204" s="14" t="s">
        <v>927</v>
      </c>
    </row>
    <row r="205" spans="1:30" ht="76.5" x14ac:dyDescent="0.2">
      <c r="A205" s="18" t="s">
        <v>397</v>
      </c>
      <c r="B205" s="14" t="s">
        <v>362</v>
      </c>
      <c r="C205" s="14">
        <v>2019</v>
      </c>
      <c r="D205" s="14">
        <v>2010</v>
      </c>
      <c r="E205" s="14" t="s">
        <v>406</v>
      </c>
      <c r="F205" s="14" t="s">
        <v>363</v>
      </c>
      <c r="G205" s="14" t="s">
        <v>376</v>
      </c>
      <c r="H205" s="14" t="s">
        <v>55</v>
      </c>
      <c r="I205" s="14" t="s">
        <v>450</v>
      </c>
      <c r="J205" s="14" t="s">
        <v>504</v>
      </c>
      <c r="K205" s="14" t="s">
        <v>31</v>
      </c>
      <c r="L205" s="14" t="s">
        <v>151</v>
      </c>
      <c r="M205" s="14" t="s">
        <v>411</v>
      </c>
      <c r="N205" s="14" t="s">
        <v>367</v>
      </c>
      <c r="O205" s="14">
        <v>0</v>
      </c>
      <c r="P205" s="58" t="e">
        <v>#DIV/0!</v>
      </c>
      <c r="Q205" s="14" t="s">
        <v>51</v>
      </c>
      <c r="R205" s="14"/>
      <c r="S205" s="14" t="s">
        <v>156</v>
      </c>
      <c r="T205" s="14"/>
      <c r="U205" s="14" t="s">
        <v>158</v>
      </c>
      <c r="V205" s="14" t="s">
        <v>412</v>
      </c>
      <c r="W205" s="14" t="s">
        <v>413</v>
      </c>
      <c r="X205" s="14" t="s">
        <v>413</v>
      </c>
      <c r="Y205" s="14" t="s">
        <v>413</v>
      </c>
      <c r="Z205" s="14"/>
      <c r="AA205" s="14" t="s">
        <v>413</v>
      </c>
      <c r="AB205" s="18"/>
      <c r="AC205" s="18"/>
      <c r="AD205" s="14" t="s">
        <v>927</v>
      </c>
    </row>
    <row r="206" spans="1:30" ht="76.5" x14ac:dyDescent="0.2">
      <c r="A206" s="18" t="s">
        <v>397</v>
      </c>
      <c r="B206" s="14" t="s">
        <v>362</v>
      </c>
      <c r="C206" s="14">
        <v>2019</v>
      </c>
      <c r="D206" s="14">
        <v>2010</v>
      </c>
      <c r="E206" s="14" t="s">
        <v>406</v>
      </c>
      <c r="F206" s="14" t="s">
        <v>363</v>
      </c>
      <c r="G206" s="14" t="s">
        <v>376</v>
      </c>
      <c r="H206" s="14" t="s">
        <v>55</v>
      </c>
      <c r="I206" s="14" t="s">
        <v>453</v>
      </c>
      <c r="J206" s="14" t="s">
        <v>504</v>
      </c>
      <c r="K206" s="14" t="s">
        <v>31</v>
      </c>
      <c r="L206" s="14" t="s">
        <v>151</v>
      </c>
      <c r="M206" s="14" t="s">
        <v>411</v>
      </c>
      <c r="N206" s="14" t="s">
        <v>367</v>
      </c>
      <c r="O206" s="14">
        <v>0</v>
      </c>
      <c r="P206" s="58" t="e">
        <v>#DIV/0!</v>
      </c>
      <c r="Q206" s="14" t="s">
        <v>51</v>
      </c>
      <c r="R206" s="14"/>
      <c r="S206" s="14" t="s">
        <v>156</v>
      </c>
      <c r="T206" s="14"/>
      <c r="U206" s="14" t="s">
        <v>158</v>
      </c>
      <c r="V206" s="14" t="s">
        <v>412</v>
      </c>
      <c r="W206" s="14" t="s">
        <v>413</v>
      </c>
      <c r="X206" s="14" t="s">
        <v>413</v>
      </c>
      <c r="Y206" s="14" t="s">
        <v>413</v>
      </c>
      <c r="Z206" s="14"/>
      <c r="AA206" s="14" t="s">
        <v>413</v>
      </c>
      <c r="AB206" s="18"/>
      <c r="AC206" s="18"/>
      <c r="AD206" s="14" t="s">
        <v>927</v>
      </c>
    </row>
    <row r="207" spans="1:30" ht="76.5" x14ac:dyDescent="0.2">
      <c r="A207" s="18" t="s">
        <v>397</v>
      </c>
      <c r="B207" s="14" t="s">
        <v>362</v>
      </c>
      <c r="C207" s="14">
        <v>2019</v>
      </c>
      <c r="D207" s="14">
        <v>2010</v>
      </c>
      <c r="E207" s="14" t="s">
        <v>406</v>
      </c>
      <c r="F207" s="14" t="s">
        <v>363</v>
      </c>
      <c r="G207" s="14" t="s">
        <v>376</v>
      </c>
      <c r="H207" s="14" t="s">
        <v>55</v>
      </c>
      <c r="I207" s="14" t="s">
        <v>432</v>
      </c>
      <c r="J207" s="14" t="s">
        <v>433</v>
      </c>
      <c r="K207" s="14" t="s">
        <v>31</v>
      </c>
      <c r="L207" s="14" t="s">
        <v>151</v>
      </c>
      <c r="M207" s="14" t="s">
        <v>411</v>
      </c>
      <c r="N207" s="14" t="s">
        <v>367</v>
      </c>
      <c r="O207" s="14">
        <v>430</v>
      </c>
      <c r="P207" s="58">
        <v>0.93023255813953487</v>
      </c>
      <c r="Q207" s="14" t="s">
        <v>51</v>
      </c>
      <c r="R207" s="14"/>
      <c r="S207" s="14" t="s">
        <v>156</v>
      </c>
      <c r="T207" s="14"/>
      <c r="U207" s="14" t="s">
        <v>158</v>
      </c>
      <c r="V207" s="14" t="s">
        <v>412</v>
      </c>
      <c r="W207" s="14" t="s">
        <v>413</v>
      </c>
      <c r="X207" s="14" t="s">
        <v>413</v>
      </c>
      <c r="Y207" s="14" t="s">
        <v>413</v>
      </c>
      <c r="Z207" s="14"/>
      <c r="AA207" s="14" t="s">
        <v>413</v>
      </c>
      <c r="AB207" s="18"/>
      <c r="AC207" s="18"/>
      <c r="AD207" s="14" t="s">
        <v>927</v>
      </c>
    </row>
    <row r="208" spans="1:30" s="38" customFormat="1" ht="63.75" x14ac:dyDescent="0.2">
      <c r="A208" s="18" t="s">
        <v>398</v>
      </c>
      <c r="B208" s="14" t="s">
        <v>362</v>
      </c>
      <c r="C208" s="14">
        <v>2019</v>
      </c>
      <c r="D208" s="14">
        <v>2010</v>
      </c>
      <c r="E208" s="14" t="s">
        <v>489</v>
      </c>
      <c r="F208" s="14" t="s">
        <v>363</v>
      </c>
      <c r="G208" s="14" t="s">
        <v>490</v>
      </c>
      <c r="H208" s="14" t="s">
        <v>491</v>
      </c>
      <c r="I208" s="14" t="s">
        <v>492</v>
      </c>
      <c r="J208" s="14" t="s">
        <v>493</v>
      </c>
      <c r="K208" s="14" t="s">
        <v>31</v>
      </c>
      <c r="L208" s="14" t="s">
        <v>151</v>
      </c>
      <c r="M208" s="14" t="s">
        <v>494</v>
      </c>
      <c r="N208" s="14" t="s">
        <v>367</v>
      </c>
      <c r="O208" s="15">
        <v>101</v>
      </c>
      <c r="P208" s="57">
        <v>14.851485148514852</v>
      </c>
      <c r="Q208" s="14" t="s">
        <v>51</v>
      </c>
      <c r="R208" s="15"/>
      <c r="S208" s="14" t="s">
        <v>156</v>
      </c>
      <c r="T208" s="15"/>
      <c r="U208" s="14" t="s">
        <v>158</v>
      </c>
      <c r="V208" s="14" t="s">
        <v>412</v>
      </c>
      <c r="W208" s="15" t="s">
        <v>414</v>
      </c>
      <c r="X208" s="15" t="s">
        <v>414</v>
      </c>
      <c r="Y208" s="15" t="s">
        <v>414</v>
      </c>
      <c r="Z208" s="15"/>
      <c r="AA208" s="15" t="s">
        <v>414</v>
      </c>
      <c r="AB208" s="43"/>
      <c r="AC208" s="43"/>
      <c r="AD208" s="14" t="s">
        <v>926</v>
      </c>
    </row>
    <row r="209" spans="1:30" s="38" customFormat="1" ht="63.75" x14ac:dyDescent="0.2">
      <c r="A209" s="18" t="s">
        <v>398</v>
      </c>
      <c r="B209" s="14" t="s">
        <v>362</v>
      </c>
      <c r="C209" s="14">
        <v>2019</v>
      </c>
      <c r="D209" s="14">
        <v>2010</v>
      </c>
      <c r="E209" s="14" t="s">
        <v>489</v>
      </c>
      <c r="F209" s="14" t="s">
        <v>363</v>
      </c>
      <c r="G209" s="14" t="s">
        <v>496</v>
      </c>
      <c r="H209" s="14" t="s">
        <v>491</v>
      </c>
      <c r="I209" s="14" t="s">
        <v>497</v>
      </c>
      <c r="J209" s="14" t="s">
        <v>498</v>
      </c>
      <c r="K209" s="14" t="s">
        <v>31</v>
      </c>
      <c r="L209" s="14" t="s">
        <v>151</v>
      </c>
      <c r="M209" s="14" t="s">
        <v>494</v>
      </c>
      <c r="N209" s="14" t="s">
        <v>367</v>
      </c>
      <c r="O209" s="15">
        <v>138</v>
      </c>
      <c r="P209" s="57">
        <v>18.115942028985508</v>
      </c>
      <c r="Q209" s="14" t="s">
        <v>51</v>
      </c>
      <c r="R209" s="15"/>
      <c r="S209" s="14" t="s">
        <v>156</v>
      </c>
      <c r="T209" s="15"/>
      <c r="U209" s="14" t="s">
        <v>158</v>
      </c>
      <c r="V209" s="14" t="s">
        <v>412</v>
      </c>
      <c r="W209" s="15" t="s">
        <v>414</v>
      </c>
      <c r="X209" s="15" t="s">
        <v>414</v>
      </c>
      <c r="Y209" s="15" t="s">
        <v>414</v>
      </c>
      <c r="Z209" s="15"/>
      <c r="AA209" s="15" t="s">
        <v>414</v>
      </c>
      <c r="AB209" s="43"/>
      <c r="AC209" s="43"/>
      <c r="AD209" s="14" t="s">
        <v>926</v>
      </c>
    </row>
    <row r="210" spans="1:30" s="38" customFormat="1" ht="63.75" x14ac:dyDescent="0.2">
      <c r="A210" s="18" t="s">
        <v>398</v>
      </c>
      <c r="B210" s="14" t="s">
        <v>362</v>
      </c>
      <c r="C210" s="14">
        <v>2019</v>
      </c>
      <c r="D210" s="14">
        <v>2010</v>
      </c>
      <c r="E210" s="14" t="s">
        <v>489</v>
      </c>
      <c r="F210" s="14" t="s">
        <v>363</v>
      </c>
      <c r="G210" s="14" t="s">
        <v>496</v>
      </c>
      <c r="H210" s="14" t="s">
        <v>491</v>
      </c>
      <c r="I210" s="14" t="s">
        <v>499</v>
      </c>
      <c r="J210" s="14" t="s">
        <v>500</v>
      </c>
      <c r="K210" s="14" t="s">
        <v>31</v>
      </c>
      <c r="L210" s="14" t="s">
        <v>151</v>
      </c>
      <c r="M210" s="14" t="s">
        <v>501</v>
      </c>
      <c r="N210" s="14" t="s">
        <v>367</v>
      </c>
      <c r="O210" s="15">
        <v>95</v>
      </c>
      <c r="P210" s="57">
        <v>15.789473684210526</v>
      </c>
      <c r="Q210" s="14" t="s">
        <v>51</v>
      </c>
      <c r="R210" s="15"/>
      <c r="S210" s="14" t="s">
        <v>156</v>
      </c>
      <c r="T210" s="15"/>
      <c r="U210" s="14" t="s">
        <v>158</v>
      </c>
      <c r="V210" s="14" t="s">
        <v>412</v>
      </c>
      <c r="W210" s="15" t="s">
        <v>414</v>
      </c>
      <c r="X210" s="15" t="s">
        <v>414</v>
      </c>
      <c r="Y210" s="15" t="s">
        <v>414</v>
      </c>
      <c r="Z210" s="15"/>
      <c r="AA210" s="15" t="s">
        <v>414</v>
      </c>
      <c r="AB210" s="43"/>
      <c r="AC210" s="43"/>
      <c r="AD210" s="14" t="s">
        <v>926</v>
      </c>
    </row>
    <row r="211" spans="1:30" ht="38.25" x14ac:dyDescent="0.2">
      <c r="A211" s="18" t="s">
        <v>397</v>
      </c>
      <c r="B211" s="14" t="s">
        <v>354</v>
      </c>
      <c r="C211" s="14">
        <v>2020</v>
      </c>
      <c r="D211" s="14">
        <v>2015</v>
      </c>
      <c r="E211" s="14" t="s">
        <v>23</v>
      </c>
      <c r="F211" s="14" t="s">
        <v>505</v>
      </c>
      <c r="G211" s="14" t="s">
        <v>355</v>
      </c>
      <c r="H211" s="14" t="s">
        <v>194</v>
      </c>
      <c r="I211" s="14" t="s">
        <v>510</v>
      </c>
      <c r="J211" s="14" t="s">
        <v>506</v>
      </c>
      <c r="K211" s="14" t="s">
        <v>12</v>
      </c>
      <c r="L211" s="14" t="s">
        <v>507</v>
      </c>
      <c r="M211" s="14" t="s">
        <v>324</v>
      </c>
      <c r="N211" s="14" t="s">
        <v>367</v>
      </c>
      <c r="O211" s="14">
        <v>12</v>
      </c>
      <c r="P211" s="44" t="s">
        <v>358</v>
      </c>
      <c r="Q211" s="14" t="s">
        <v>508</v>
      </c>
      <c r="R211" s="18"/>
      <c r="S211" s="14" t="s">
        <v>156</v>
      </c>
      <c r="T211" s="18"/>
      <c r="U211" s="14" t="s">
        <v>320</v>
      </c>
      <c r="V211" s="14" t="s">
        <v>412</v>
      </c>
      <c r="W211" s="18">
        <v>2</v>
      </c>
      <c r="X211" s="18">
        <v>3</v>
      </c>
      <c r="Y211" s="18">
        <v>1</v>
      </c>
      <c r="Z211" s="18">
        <v>1</v>
      </c>
      <c r="AA211" s="18">
        <v>2</v>
      </c>
      <c r="AB211" s="18" t="s">
        <v>520</v>
      </c>
      <c r="AC211" s="18" t="s">
        <v>509</v>
      </c>
      <c r="AD211" s="14" t="s">
        <v>929</v>
      </c>
    </row>
    <row r="212" spans="1:30" ht="38.25" x14ac:dyDescent="0.2">
      <c r="A212" s="18" t="s">
        <v>397</v>
      </c>
      <c r="B212" s="14" t="s">
        <v>354</v>
      </c>
      <c r="C212" s="14">
        <v>2020</v>
      </c>
      <c r="D212" s="14">
        <v>2015</v>
      </c>
      <c r="E212" s="14" t="s">
        <v>23</v>
      </c>
      <c r="F212" s="14" t="s">
        <v>505</v>
      </c>
      <c r="G212" s="14" t="s">
        <v>355</v>
      </c>
      <c r="H212" s="14" t="s">
        <v>194</v>
      </c>
      <c r="I212" s="14" t="s">
        <v>510</v>
      </c>
      <c r="J212" s="14" t="s">
        <v>506</v>
      </c>
      <c r="K212" s="14" t="s">
        <v>12</v>
      </c>
      <c r="L212" s="14" t="s">
        <v>181</v>
      </c>
      <c r="M212" s="14" t="s">
        <v>324</v>
      </c>
      <c r="N212" s="14" t="s">
        <v>367</v>
      </c>
      <c r="O212" s="14">
        <v>40</v>
      </c>
      <c r="P212" s="44" t="s">
        <v>358</v>
      </c>
      <c r="Q212" s="14" t="s">
        <v>508</v>
      </c>
      <c r="R212" s="18"/>
      <c r="S212" s="14" t="s">
        <v>212</v>
      </c>
      <c r="T212" s="18"/>
      <c r="U212" s="14" t="s">
        <v>320</v>
      </c>
      <c r="V212" s="14" t="s">
        <v>412</v>
      </c>
      <c r="W212" s="18">
        <v>2</v>
      </c>
      <c r="X212" s="18">
        <v>3</v>
      </c>
      <c r="Y212" s="18">
        <v>1</v>
      </c>
      <c r="Z212" s="18">
        <v>1</v>
      </c>
      <c r="AA212" s="18">
        <v>2</v>
      </c>
      <c r="AB212" s="18" t="s">
        <v>520</v>
      </c>
      <c r="AC212" s="18" t="s">
        <v>509</v>
      </c>
      <c r="AD212" s="14" t="s">
        <v>929</v>
      </c>
    </row>
    <row r="213" spans="1:30" ht="38.25" x14ac:dyDescent="0.2">
      <c r="A213" s="18" t="s">
        <v>397</v>
      </c>
      <c r="B213" s="14" t="s">
        <v>354</v>
      </c>
      <c r="C213" s="14">
        <v>2020</v>
      </c>
      <c r="D213" s="14">
        <v>2015</v>
      </c>
      <c r="E213" s="14" t="s">
        <v>23</v>
      </c>
      <c r="F213" s="14" t="s">
        <v>505</v>
      </c>
      <c r="G213" s="14" t="s">
        <v>355</v>
      </c>
      <c r="H213" s="14" t="s">
        <v>194</v>
      </c>
      <c r="I213" s="14" t="s">
        <v>510</v>
      </c>
      <c r="J213" s="14" t="s">
        <v>511</v>
      </c>
      <c r="K213" s="14" t="s">
        <v>12</v>
      </c>
      <c r="L213" s="14" t="s">
        <v>507</v>
      </c>
      <c r="M213" s="14" t="s">
        <v>324</v>
      </c>
      <c r="N213" s="14" t="s">
        <v>367</v>
      </c>
      <c r="O213" s="14">
        <v>20</v>
      </c>
      <c r="P213" s="44" t="s">
        <v>358</v>
      </c>
      <c r="Q213" s="14" t="s">
        <v>508</v>
      </c>
      <c r="R213" s="18"/>
      <c r="S213" s="14" t="s">
        <v>156</v>
      </c>
      <c r="T213" s="18"/>
      <c r="U213" s="14" t="s">
        <v>320</v>
      </c>
      <c r="V213" s="14" t="s">
        <v>412</v>
      </c>
      <c r="W213" s="18">
        <v>3</v>
      </c>
      <c r="X213" s="18">
        <v>0</v>
      </c>
      <c r="Y213" s="18">
        <v>0</v>
      </c>
      <c r="Z213" s="18">
        <v>1</v>
      </c>
      <c r="AA213" s="18">
        <v>0</v>
      </c>
      <c r="AB213" s="18" t="s">
        <v>520</v>
      </c>
      <c r="AC213" s="18" t="s">
        <v>509</v>
      </c>
      <c r="AD213" s="14" t="s">
        <v>929</v>
      </c>
    </row>
    <row r="214" spans="1:30" ht="38.25" x14ac:dyDescent="0.2">
      <c r="A214" s="18" t="s">
        <v>397</v>
      </c>
      <c r="B214" s="14" t="s">
        <v>354</v>
      </c>
      <c r="C214" s="14">
        <v>2020</v>
      </c>
      <c r="D214" s="14">
        <v>2015</v>
      </c>
      <c r="E214" s="14" t="s">
        <v>23</v>
      </c>
      <c r="F214" s="14" t="s">
        <v>505</v>
      </c>
      <c r="G214" s="14" t="s">
        <v>355</v>
      </c>
      <c r="H214" s="14" t="s">
        <v>194</v>
      </c>
      <c r="I214" s="14" t="s">
        <v>510</v>
      </c>
      <c r="J214" s="14" t="s">
        <v>511</v>
      </c>
      <c r="K214" s="14" t="s">
        <v>12</v>
      </c>
      <c r="L214" s="14" t="s">
        <v>181</v>
      </c>
      <c r="M214" s="14" t="s">
        <v>324</v>
      </c>
      <c r="N214" s="14" t="s">
        <v>367</v>
      </c>
      <c r="O214" s="14">
        <v>40</v>
      </c>
      <c r="P214" s="44" t="s">
        <v>358</v>
      </c>
      <c r="Q214" s="14" t="s">
        <v>508</v>
      </c>
      <c r="R214" s="18"/>
      <c r="S214" s="14" t="s">
        <v>212</v>
      </c>
      <c r="T214" s="18"/>
      <c r="U214" s="14" t="s">
        <v>320</v>
      </c>
      <c r="V214" s="14" t="s">
        <v>412</v>
      </c>
      <c r="W214" s="18">
        <v>3</v>
      </c>
      <c r="X214" s="18">
        <v>0</v>
      </c>
      <c r="Y214" s="18">
        <v>0</v>
      </c>
      <c r="Z214" s="18">
        <v>1</v>
      </c>
      <c r="AA214" s="18">
        <v>0</v>
      </c>
      <c r="AB214" s="18" t="s">
        <v>520</v>
      </c>
      <c r="AC214" s="18" t="s">
        <v>509</v>
      </c>
      <c r="AD214" s="14" t="s">
        <v>929</v>
      </c>
    </row>
    <row r="215" spans="1:30" ht="38.25" x14ac:dyDescent="0.2">
      <c r="A215" s="18" t="s">
        <v>397</v>
      </c>
      <c r="B215" s="14" t="s">
        <v>354</v>
      </c>
      <c r="C215" s="14">
        <v>2020</v>
      </c>
      <c r="D215" s="14">
        <v>2015</v>
      </c>
      <c r="E215" s="14" t="s">
        <v>23</v>
      </c>
      <c r="F215" s="14" t="s">
        <v>505</v>
      </c>
      <c r="G215" s="14" t="s">
        <v>355</v>
      </c>
      <c r="H215" s="14" t="s">
        <v>194</v>
      </c>
      <c r="I215" s="14" t="s">
        <v>510</v>
      </c>
      <c r="J215" s="14" t="s">
        <v>518</v>
      </c>
      <c r="K215" s="14" t="s">
        <v>12</v>
      </c>
      <c r="L215" s="14" t="s">
        <v>507</v>
      </c>
      <c r="M215" s="14" t="s">
        <v>324</v>
      </c>
      <c r="N215" s="14" t="s">
        <v>367</v>
      </c>
      <c r="O215" s="14">
        <v>20</v>
      </c>
      <c r="P215" s="44" t="s">
        <v>358</v>
      </c>
      <c r="Q215" s="14" t="s">
        <v>508</v>
      </c>
      <c r="R215" s="18"/>
      <c r="S215" s="14" t="s">
        <v>156</v>
      </c>
      <c r="T215" s="18"/>
      <c r="U215" s="14" t="s">
        <v>320</v>
      </c>
      <c r="V215" s="14" t="s">
        <v>412</v>
      </c>
      <c r="W215" s="18">
        <v>2</v>
      </c>
      <c r="X215" s="18">
        <v>1</v>
      </c>
      <c r="Y215" s="18">
        <v>1</v>
      </c>
      <c r="Z215" s="18">
        <v>1</v>
      </c>
      <c r="AA215" s="18">
        <v>2</v>
      </c>
      <c r="AB215" s="18" t="s">
        <v>520</v>
      </c>
      <c r="AC215" s="18" t="s">
        <v>509</v>
      </c>
      <c r="AD215" s="14" t="s">
        <v>929</v>
      </c>
    </row>
    <row r="216" spans="1:30" ht="38.25" x14ac:dyDescent="0.2">
      <c r="A216" s="18" t="s">
        <v>397</v>
      </c>
      <c r="B216" s="14" t="s">
        <v>354</v>
      </c>
      <c r="C216" s="14">
        <v>2020</v>
      </c>
      <c r="D216" s="14">
        <v>2015</v>
      </c>
      <c r="E216" s="14" t="s">
        <v>23</v>
      </c>
      <c r="F216" s="14" t="s">
        <v>505</v>
      </c>
      <c r="G216" s="14" t="s">
        <v>355</v>
      </c>
      <c r="H216" s="14" t="s">
        <v>194</v>
      </c>
      <c r="I216" s="14" t="s">
        <v>510</v>
      </c>
      <c r="J216" s="14" t="s">
        <v>518</v>
      </c>
      <c r="K216" s="14" t="s">
        <v>12</v>
      </c>
      <c r="L216" s="14" t="s">
        <v>181</v>
      </c>
      <c r="M216" s="14" t="s">
        <v>512</v>
      </c>
      <c r="N216" s="14" t="s">
        <v>367</v>
      </c>
      <c r="O216" s="14">
        <v>40</v>
      </c>
      <c r="P216" s="44" t="s">
        <v>358</v>
      </c>
      <c r="Q216" s="14" t="s">
        <v>508</v>
      </c>
      <c r="R216" s="18"/>
      <c r="S216" s="14" t="s">
        <v>212</v>
      </c>
      <c r="T216" s="18"/>
      <c r="U216" s="14" t="s">
        <v>320</v>
      </c>
      <c r="V216" s="14" t="s">
        <v>412</v>
      </c>
      <c r="W216" s="18">
        <v>2</v>
      </c>
      <c r="X216" s="18">
        <v>1</v>
      </c>
      <c r="Y216" s="18">
        <v>1</v>
      </c>
      <c r="Z216" s="18">
        <v>1</v>
      </c>
      <c r="AA216" s="18">
        <v>2</v>
      </c>
      <c r="AB216" s="18" t="s">
        <v>520</v>
      </c>
      <c r="AC216" s="18" t="s">
        <v>509</v>
      </c>
      <c r="AD216" s="14" t="s">
        <v>929</v>
      </c>
    </row>
    <row r="217" spans="1:30" ht="38.25" x14ac:dyDescent="0.2">
      <c r="A217" s="18" t="s">
        <v>397</v>
      </c>
      <c r="B217" s="14" t="s">
        <v>354</v>
      </c>
      <c r="C217" s="14">
        <v>2018</v>
      </c>
      <c r="D217" s="14">
        <v>2015</v>
      </c>
      <c r="E217" s="14" t="s">
        <v>23</v>
      </c>
      <c r="F217" s="14" t="s">
        <v>505</v>
      </c>
      <c r="G217" s="14" t="s">
        <v>355</v>
      </c>
      <c r="H217" s="14" t="s">
        <v>194</v>
      </c>
      <c r="I217" s="14" t="s">
        <v>510</v>
      </c>
      <c r="J217" s="14" t="s">
        <v>515</v>
      </c>
      <c r="K217" s="14" t="s">
        <v>12</v>
      </c>
      <c r="L217" s="14" t="s">
        <v>181</v>
      </c>
      <c r="M217" s="14" t="s">
        <v>512</v>
      </c>
      <c r="N217" s="14" t="s">
        <v>367</v>
      </c>
      <c r="O217" s="14">
        <v>40</v>
      </c>
      <c r="P217" s="44" t="s">
        <v>358</v>
      </c>
      <c r="Q217" s="14" t="s">
        <v>508</v>
      </c>
      <c r="R217" s="18"/>
      <c r="S217" s="14" t="s">
        <v>212</v>
      </c>
      <c r="T217" s="18"/>
      <c r="U217" s="14" t="s">
        <v>320</v>
      </c>
      <c r="V217" s="14" t="s">
        <v>412</v>
      </c>
      <c r="W217" s="18">
        <v>2</v>
      </c>
      <c r="X217" s="18">
        <v>1</v>
      </c>
      <c r="Y217" s="18">
        <v>1</v>
      </c>
      <c r="Z217" s="18">
        <v>1</v>
      </c>
      <c r="AA217" s="18">
        <v>2</v>
      </c>
      <c r="AB217" s="18" t="s">
        <v>520</v>
      </c>
      <c r="AC217" s="18" t="s">
        <v>509</v>
      </c>
      <c r="AD217" s="14" t="s">
        <v>929</v>
      </c>
    </row>
    <row r="218" spans="1:30" ht="38.25" x14ac:dyDescent="0.2">
      <c r="A218" s="18" t="s">
        <v>397</v>
      </c>
      <c r="B218" s="14" t="s">
        <v>354</v>
      </c>
      <c r="C218" s="14">
        <v>2020</v>
      </c>
      <c r="D218" s="14">
        <v>2015</v>
      </c>
      <c r="E218" s="14" t="s">
        <v>23</v>
      </c>
      <c r="F218" s="14" t="s">
        <v>505</v>
      </c>
      <c r="G218" s="14" t="s">
        <v>355</v>
      </c>
      <c r="H218" s="14" t="s">
        <v>194</v>
      </c>
      <c r="I218" s="14" t="s">
        <v>510</v>
      </c>
      <c r="J218" s="14" t="s">
        <v>506</v>
      </c>
      <c r="K218" s="14" t="s">
        <v>12</v>
      </c>
      <c r="L218" s="14" t="s">
        <v>111</v>
      </c>
      <c r="M218" s="14" t="s">
        <v>324</v>
      </c>
      <c r="N218" s="14" t="s">
        <v>367</v>
      </c>
      <c r="O218" s="14">
        <v>3055</v>
      </c>
      <c r="P218" s="44">
        <v>0.15870000000000001</v>
      </c>
      <c r="Q218" s="14" t="s">
        <v>508</v>
      </c>
      <c r="R218" s="18"/>
      <c r="S218" s="14" t="s">
        <v>204</v>
      </c>
      <c r="T218" s="18"/>
      <c r="U218" s="14" t="s">
        <v>320</v>
      </c>
      <c r="V218" s="14" t="s">
        <v>412</v>
      </c>
      <c r="W218" s="18">
        <v>2</v>
      </c>
      <c r="X218" s="18">
        <v>3</v>
      </c>
      <c r="Y218" s="18">
        <v>1</v>
      </c>
      <c r="Z218" s="18">
        <v>1</v>
      </c>
      <c r="AA218" s="18">
        <v>2</v>
      </c>
      <c r="AB218" s="18" t="s">
        <v>520</v>
      </c>
      <c r="AC218" s="18" t="s">
        <v>509</v>
      </c>
      <c r="AD218" s="14" t="s">
        <v>929</v>
      </c>
    </row>
    <row r="219" spans="1:30" ht="38.25" x14ac:dyDescent="0.2">
      <c r="A219" s="18" t="s">
        <v>397</v>
      </c>
      <c r="B219" s="14" t="s">
        <v>354</v>
      </c>
      <c r="C219" s="14">
        <v>2020</v>
      </c>
      <c r="D219" s="14">
        <v>2015</v>
      </c>
      <c r="E219" s="14" t="s">
        <v>23</v>
      </c>
      <c r="F219" s="14" t="s">
        <v>505</v>
      </c>
      <c r="G219" s="14" t="s">
        <v>355</v>
      </c>
      <c r="H219" s="14" t="s">
        <v>194</v>
      </c>
      <c r="I219" s="14" t="s">
        <v>510</v>
      </c>
      <c r="J219" s="14" t="s">
        <v>513</v>
      </c>
      <c r="K219" s="14" t="s">
        <v>12</v>
      </c>
      <c r="L219" s="14" t="s">
        <v>111</v>
      </c>
      <c r="M219" s="14" t="s">
        <v>324</v>
      </c>
      <c r="N219" s="14" t="s">
        <v>519</v>
      </c>
      <c r="O219" s="18">
        <v>4359</v>
      </c>
      <c r="P219" s="44">
        <v>7.4800000000000005E-2</v>
      </c>
      <c r="Q219" s="14" t="s">
        <v>508</v>
      </c>
      <c r="R219" s="18"/>
      <c r="S219" s="14" t="s">
        <v>204</v>
      </c>
      <c r="T219" s="18"/>
      <c r="U219" s="14" t="s">
        <v>320</v>
      </c>
      <c r="V219" s="14" t="s">
        <v>412</v>
      </c>
      <c r="W219" s="18">
        <v>0</v>
      </c>
      <c r="X219" s="18">
        <v>0</v>
      </c>
      <c r="Y219" s="18">
        <v>0</v>
      </c>
      <c r="Z219" s="18">
        <v>0</v>
      </c>
      <c r="AA219" s="18">
        <v>0</v>
      </c>
      <c r="AB219" s="18" t="s">
        <v>520</v>
      </c>
      <c r="AC219" s="18" t="s">
        <v>509</v>
      </c>
      <c r="AD219" s="14" t="s">
        <v>929</v>
      </c>
    </row>
    <row r="220" spans="1:30" ht="38.25" x14ac:dyDescent="0.2">
      <c r="A220" s="18" t="s">
        <v>397</v>
      </c>
      <c r="B220" s="14" t="s">
        <v>354</v>
      </c>
      <c r="C220" s="14">
        <v>2020</v>
      </c>
      <c r="D220" s="14">
        <v>2015</v>
      </c>
      <c r="E220" s="14" t="s">
        <v>23</v>
      </c>
      <c r="F220" s="14" t="s">
        <v>505</v>
      </c>
      <c r="G220" s="14" t="s">
        <v>355</v>
      </c>
      <c r="H220" s="14" t="s">
        <v>194</v>
      </c>
      <c r="I220" s="14" t="s">
        <v>510</v>
      </c>
      <c r="J220" s="14" t="s">
        <v>752</v>
      </c>
      <c r="K220" s="14" t="s">
        <v>12</v>
      </c>
      <c r="L220" s="14" t="s">
        <v>111</v>
      </c>
      <c r="M220" s="14" t="s">
        <v>324</v>
      </c>
      <c r="N220" s="14" t="s">
        <v>519</v>
      </c>
      <c r="O220" s="18">
        <v>1249</v>
      </c>
      <c r="P220" s="44">
        <v>0.2843</v>
      </c>
      <c r="Q220" s="14" t="s">
        <v>508</v>
      </c>
      <c r="R220" s="18"/>
      <c r="S220" s="14" t="s">
        <v>204</v>
      </c>
      <c r="T220" s="18"/>
      <c r="U220" s="14" t="s">
        <v>320</v>
      </c>
      <c r="V220" s="14" t="s">
        <v>412</v>
      </c>
      <c r="W220" s="18">
        <v>1</v>
      </c>
      <c r="X220" s="18">
        <v>2</v>
      </c>
      <c r="Y220" s="18">
        <v>4</v>
      </c>
      <c r="Z220" s="18">
        <v>4</v>
      </c>
      <c r="AA220" s="18">
        <v>2</v>
      </c>
      <c r="AB220" s="18" t="s">
        <v>520</v>
      </c>
      <c r="AC220" s="18" t="s">
        <v>509</v>
      </c>
      <c r="AD220" s="14" t="s">
        <v>929</v>
      </c>
    </row>
    <row r="221" spans="1:30" ht="38.25" x14ac:dyDescent="0.2">
      <c r="A221" s="18" t="s">
        <v>397</v>
      </c>
      <c r="B221" s="14" t="s">
        <v>354</v>
      </c>
      <c r="C221" s="14">
        <v>2020</v>
      </c>
      <c r="D221" s="14">
        <v>2015</v>
      </c>
      <c r="E221" s="14" t="s">
        <v>23</v>
      </c>
      <c r="F221" s="14" t="s">
        <v>505</v>
      </c>
      <c r="G221" s="14" t="s">
        <v>355</v>
      </c>
      <c r="H221" s="14" t="s">
        <v>194</v>
      </c>
      <c r="I221" s="14" t="s">
        <v>510</v>
      </c>
      <c r="J221" s="14" t="s">
        <v>514</v>
      </c>
      <c r="K221" s="14" t="s">
        <v>12</v>
      </c>
      <c r="L221" s="14" t="s">
        <v>111</v>
      </c>
      <c r="M221" s="14" t="s">
        <v>324</v>
      </c>
      <c r="N221" s="14" t="s">
        <v>519</v>
      </c>
      <c r="O221" s="18">
        <v>305</v>
      </c>
      <c r="P221" s="44">
        <v>0.1525</v>
      </c>
      <c r="Q221" s="14" t="s">
        <v>508</v>
      </c>
      <c r="R221" s="18"/>
      <c r="S221" s="14" t="s">
        <v>204</v>
      </c>
      <c r="T221" s="18"/>
      <c r="U221" s="14" t="s">
        <v>320</v>
      </c>
      <c r="V221" s="14" t="s">
        <v>412</v>
      </c>
      <c r="W221" s="14">
        <v>2</v>
      </c>
      <c r="X221" s="14">
        <v>2</v>
      </c>
      <c r="Y221" s="14">
        <v>2</v>
      </c>
      <c r="Z221" s="14">
        <v>1</v>
      </c>
      <c r="AA221" s="14">
        <v>2</v>
      </c>
      <c r="AB221" s="18" t="s">
        <v>520</v>
      </c>
      <c r="AC221" s="18" t="s">
        <v>509</v>
      </c>
      <c r="AD221" s="14" t="s">
        <v>929</v>
      </c>
    </row>
    <row r="222" spans="1:30" ht="38.25" x14ac:dyDescent="0.2">
      <c r="A222" s="18" t="s">
        <v>397</v>
      </c>
      <c r="B222" s="14" t="s">
        <v>354</v>
      </c>
      <c r="C222" s="14">
        <v>2020</v>
      </c>
      <c r="D222" s="14">
        <v>2015</v>
      </c>
      <c r="E222" s="14" t="s">
        <v>23</v>
      </c>
      <c r="F222" s="14" t="s">
        <v>505</v>
      </c>
      <c r="G222" s="14" t="s">
        <v>355</v>
      </c>
      <c r="H222" s="14" t="s">
        <v>194</v>
      </c>
      <c r="I222" s="14" t="s">
        <v>510</v>
      </c>
      <c r="J222" s="14" t="s">
        <v>511</v>
      </c>
      <c r="K222" s="14" t="s">
        <v>12</v>
      </c>
      <c r="L222" s="14" t="s">
        <v>111</v>
      </c>
      <c r="M222" s="14" t="s">
        <v>324</v>
      </c>
      <c r="N222" s="14" t="s">
        <v>519</v>
      </c>
      <c r="O222" s="18">
        <v>2194</v>
      </c>
      <c r="P222" s="44">
        <v>0.1885</v>
      </c>
      <c r="Q222" s="14" t="s">
        <v>508</v>
      </c>
      <c r="R222" s="18"/>
      <c r="S222" s="14" t="s">
        <v>204</v>
      </c>
      <c r="T222" s="18"/>
      <c r="U222" s="14" t="s">
        <v>320</v>
      </c>
      <c r="V222" s="14" t="s">
        <v>412</v>
      </c>
      <c r="W222" s="18">
        <v>3</v>
      </c>
      <c r="X222" s="18">
        <v>0</v>
      </c>
      <c r="Y222" s="18">
        <v>1</v>
      </c>
      <c r="Z222" s="18">
        <v>1</v>
      </c>
      <c r="AA222" s="18">
        <v>1</v>
      </c>
      <c r="AB222" s="18" t="s">
        <v>520</v>
      </c>
      <c r="AC222" s="18" t="s">
        <v>509</v>
      </c>
      <c r="AD222" s="14" t="s">
        <v>929</v>
      </c>
    </row>
    <row r="223" spans="1:30" ht="38.25" x14ac:dyDescent="0.2">
      <c r="A223" s="18" t="s">
        <v>397</v>
      </c>
      <c r="B223" s="14" t="s">
        <v>354</v>
      </c>
      <c r="C223" s="14">
        <v>2020</v>
      </c>
      <c r="D223" s="14">
        <v>2015</v>
      </c>
      <c r="E223" s="14" t="s">
        <v>23</v>
      </c>
      <c r="F223" s="14" t="s">
        <v>505</v>
      </c>
      <c r="G223" s="14" t="s">
        <v>355</v>
      </c>
      <c r="H223" s="14" t="s">
        <v>194</v>
      </c>
      <c r="I223" s="14" t="s">
        <v>510</v>
      </c>
      <c r="J223" s="14" t="s">
        <v>930</v>
      </c>
      <c r="K223" s="14" t="s">
        <v>12</v>
      </c>
      <c r="L223" s="14" t="s">
        <v>111</v>
      </c>
      <c r="M223" s="14" t="s">
        <v>324</v>
      </c>
      <c r="N223" s="14" t="s">
        <v>519</v>
      </c>
      <c r="O223" s="18">
        <v>1019</v>
      </c>
      <c r="P223" s="44">
        <v>0.1426</v>
      </c>
      <c r="Q223" s="14" t="s">
        <v>508</v>
      </c>
      <c r="R223" s="18"/>
      <c r="S223" s="14" t="s">
        <v>204</v>
      </c>
      <c r="T223" s="18"/>
      <c r="U223" s="14" t="s">
        <v>320</v>
      </c>
      <c r="V223" s="14" t="s">
        <v>412</v>
      </c>
      <c r="W223" s="18">
        <v>0</v>
      </c>
      <c r="X223" s="18">
        <v>0</v>
      </c>
      <c r="Y223" s="18">
        <v>0</v>
      </c>
      <c r="Z223" s="18">
        <v>0</v>
      </c>
      <c r="AA223" s="18">
        <v>0</v>
      </c>
      <c r="AB223" s="18" t="s">
        <v>520</v>
      </c>
      <c r="AC223" s="18" t="s">
        <v>509</v>
      </c>
      <c r="AD223" s="14" t="s">
        <v>929</v>
      </c>
    </row>
    <row r="224" spans="1:30" ht="38.25" x14ac:dyDescent="0.2">
      <c r="A224" s="18" t="s">
        <v>397</v>
      </c>
      <c r="B224" s="14" t="s">
        <v>354</v>
      </c>
      <c r="C224" s="14">
        <v>2020</v>
      </c>
      <c r="D224" s="14">
        <v>2015</v>
      </c>
      <c r="E224" s="14" t="s">
        <v>23</v>
      </c>
      <c r="F224" s="14" t="s">
        <v>505</v>
      </c>
      <c r="G224" s="14" t="s">
        <v>355</v>
      </c>
      <c r="H224" s="14" t="s">
        <v>194</v>
      </c>
      <c r="I224" s="14" t="s">
        <v>510</v>
      </c>
      <c r="J224" s="14" t="s">
        <v>753</v>
      </c>
      <c r="K224" s="14" t="s">
        <v>12</v>
      </c>
      <c r="L224" s="14" t="s">
        <v>111</v>
      </c>
      <c r="M224" s="14" t="s">
        <v>324</v>
      </c>
      <c r="N224" s="14" t="s">
        <v>519</v>
      </c>
      <c r="O224" s="18">
        <v>1126</v>
      </c>
      <c r="P224" s="44">
        <v>0.16139999999999999</v>
      </c>
      <c r="Q224" s="14" t="s">
        <v>508</v>
      </c>
      <c r="R224" s="18"/>
      <c r="S224" s="14" t="s">
        <v>204</v>
      </c>
      <c r="T224" s="18"/>
      <c r="U224" s="14" t="s">
        <v>320</v>
      </c>
      <c r="V224" s="14" t="s">
        <v>412</v>
      </c>
      <c r="W224" s="18">
        <v>1</v>
      </c>
      <c r="X224" s="18">
        <v>2</v>
      </c>
      <c r="Y224" s="18">
        <v>4</v>
      </c>
      <c r="Z224" s="18">
        <v>4</v>
      </c>
      <c r="AA224" s="18">
        <v>2</v>
      </c>
      <c r="AB224" s="18" t="s">
        <v>520</v>
      </c>
      <c r="AC224" s="18" t="s">
        <v>509</v>
      </c>
      <c r="AD224" s="14" t="s">
        <v>929</v>
      </c>
    </row>
    <row r="225" spans="1:30" ht="38.25" x14ac:dyDescent="0.2">
      <c r="A225" s="18" t="s">
        <v>397</v>
      </c>
      <c r="B225" s="14" t="s">
        <v>354</v>
      </c>
      <c r="C225" s="14">
        <v>2020</v>
      </c>
      <c r="D225" s="14">
        <v>2015</v>
      </c>
      <c r="E225" s="14" t="s">
        <v>23</v>
      </c>
      <c r="F225" s="14" t="s">
        <v>505</v>
      </c>
      <c r="G225" s="14" t="s">
        <v>355</v>
      </c>
      <c r="H225" s="14" t="s">
        <v>194</v>
      </c>
      <c r="I225" s="14" t="s">
        <v>510</v>
      </c>
      <c r="J225" s="14" t="s">
        <v>515</v>
      </c>
      <c r="K225" s="14" t="s">
        <v>12</v>
      </c>
      <c r="L225" s="14" t="s">
        <v>111</v>
      </c>
      <c r="M225" s="14" t="s">
        <v>324</v>
      </c>
      <c r="N225" s="14" t="s">
        <v>519</v>
      </c>
      <c r="O225" s="18">
        <v>1875</v>
      </c>
      <c r="P225" s="44">
        <v>0.19819999999999999</v>
      </c>
      <c r="Q225" s="14" t="s">
        <v>508</v>
      </c>
      <c r="R225" s="18"/>
      <c r="S225" s="14" t="s">
        <v>204</v>
      </c>
      <c r="T225" s="18"/>
      <c r="U225" s="14" t="s">
        <v>320</v>
      </c>
      <c r="V225" s="14" t="s">
        <v>412</v>
      </c>
      <c r="W225" s="14">
        <v>2</v>
      </c>
      <c r="X225" s="14">
        <v>2</v>
      </c>
      <c r="Y225" s="14">
        <v>2</v>
      </c>
      <c r="Z225" s="14">
        <v>1</v>
      </c>
      <c r="AA225" s="14">
        <v>2</v>
      </c>
      <c r="AB225" s="18" t="s">
        <v>520</v>
      </c>
      <c r="AC225" s="18" t="s">
        <v>509</v>
      </c>
      <c r="AD225" s="14" t="s">
        <v>929</v>
      </c>
    </row>
    <row r="226" spans="1:30" ht="38.25" x14ac:dyDescent="0.2">
      <c r="A226" s="18" t="s">
        <v>397</v>
      </c>
      <c r="B226" s="14" t="s">
        <v>354</v>
      </c>
      <c r="C226" s="14">
        <v>2020</v>
      </c>
      <c r="D226" s="14">
        <v>2015</v>
      </c>
      <c r="E226" s="14" t="s">
        <v>23</v>
      </c>
      <c r="F226" s="14" t="s">
        <v>505</v>
      </c>
      <c r="G226" s="14" t="s">
        <v>355</v>
      </c>
      <c r="H226" s="14" t="s">
        <v>194</v>
      </c>
      <c r="I226" s="14" t="s">
        <v>510</v>
      </c>
      <c r="J226" s="14" t="s">
        <v>516</v>
      </c>
      <c r="K226" s="14" t="s">
        <v>12</v>
      </c>
      <c r="L226" s="14" t="s">
        <v>111</v>
      </c>
      <c r="M226" s="14" t="s">
        <v>324</v>
      </c>
      <c r="N226" s="14" t="s">
        <v>519</v>
      </c>
      <c r="O226" s="18">
        <v>940</v>
      </c>
      <c r="P226" s="44">
        <v>9.5799999999999996E-2</v>
      </c>
      <c r="Q226" s="14" t="s">
        <v>508</v>
      </c>
      <c r="R226" s="18"/>
      <c r="S226" s="14" t="s">
        <v>204</v>
      </c>
      <c r="T226" s="18"/>
      <c r="U226" s="14" t="s">
        <v>320</v>
      </c>
      <c r="V226" s="14" t="s">
        <v>412</v>
      </c>
      <c r="W226" s="18">
        <v>1</v>
      </c>
      <c r="X226" s="18">
        <v>1</v>
      </c>
      <c r="Y226" s="18">
        <v>3</v>
      </c>
      <c r="Z226" s="18">
        <v>3</v>
      </c>
      <c r="AA226" s="18">
        <v>3</v>
      </c>
      <c r="AB226" s="18" t="s">
        <v>520</v>
      </c>
      <c r="AC226" s="18" t="s">
        <v>509</v>
      </c>
      <c r="AD226" s="14" t="s">
        <v>929</v>
      </c>
    </row>
    <row r="227" spans="1:30" ht="38.25" x14ac:dyDescent="0.2">
      <c r="A227" s="18" t="s">
        <v>397</v>
      </c>
      <c r="B227" s="14" t="s">
        <v>354</v>
      </c>
      <c r="C227" s="14">
        <v>2020</v>
      </c>
      <c r="D227" s="14">
        <v>2015</v>
      </c>
      <c r="E227" s="14" t="s">
        <v>23</v>
      </c>
      <c r="F227" s="14" t="s">
        <v>505</v>
      </c>
      <c r="G227" s="14" t="s">
        <v>355</v>
      </c>
      <c r="H227" s="14" t="s">
        <v>194</v>
      </c>
      <c r="I227" s="14" t="s">
        <v>510</v>
      </c>
      <c r="J227" s="14" t="s">
        <v>517</v>
      </c>
      <c r="K227" s="14" t="s">
        <v>12</v>
      </c>
      <c r="L227" s="14" t="s">
        <v>111</v>
      </c>
      <c r="M227" s="14" t="s">
        <v>324</v>
      </c>
      <c r="N227" s="14" t="s">
        <v>519</v>
      </c>
      <c r="O227" s="18">
        <v>543</v>
      </c>
      <c r="P227" s="44">
        <v>7.5300000000000006E-2</v>
      </c>
      <c r="Q227" s="14" t="s">
        <v>508</v>
      </c>
      <c r="R227" s="18"/>
      <c r="S227" s="14" t="s">
        <v>204</v>
      </c>
      <c r="T227" s="18"/>
      <c r="U227" s="14" t="s">
        <v>320</v>
      </c>
      <c r="V227" s="14" t="s">
        <v>412</v>
      </c>
      <c r="W227" s="18">
        <v>2</v>
      </c>
      <c r="X227" s="18">
        <v>1</v>
      </c>
      <c r="Y227" s="18">
        <v>2</v>
      </c>
      <c r="Z227" s="18">
        <v>2</v>
      </c>
      <c r="AA227" s="18">
        <v>3</v>
      </c>
      <c r="AB227" s="18" t="s">
        <v>520</v>
      </c>
      <c r="AC227" s="18" t="s">
        <v>509</v>
      </c>
      <c r="AD227" s="14" t="s">
        <v>929</v>
      </c>
    </row>
    <row r="228" spans="1:30" ht="38.25" x14ac:dyDescent="0.2">
      <c r="A228" s="18" t="s">
        <v>397</v>
      </c>
      <c r="B228" s="14" t="s">
        <v>354</v>
      </c>
      <c r="C228" s="14">
        <v>2020</v>
      </c>
      <c r="D228" s="14">
        <v>2015</v>
      </c>
      <c r="E228" s="14" t="s">
        <v>23</v>
      </c>
      <c r="F228" s="14" t="s">
        <v>505</v>
      </c>
      <c r="G228" s="14" t="s">
        <v>355</v>
      </c>
      <c r="H228" s="14" t="s">
        <v>194</v>
      </c>
      <c r="I228" s="14" t="s">
        <v>510</v>
      </c>
      <c r="J228" s="14" t="s">
        <v>518</v>
      </c>
      <c r="K228" s="14" t="s">
        <v>12</v>
      </c>
      <c r="L228" s="14" t="s">
        <v>111</v>
      </c>
      <c r="M228" s="14" t="s">
        <v>324</v>
      </c>
      <c r="N228" s="14" t="s">
        <v>519</v>
      </c>
      <c r="O228" s="18">
        <v>2384</v>
      </c>
      <c r="P228" s="44">
        <v>0.1477</v>
      </c>
      <c r="Q228" s="14" t="s">
        <v>508</v>
      </c>
      <c r="R228" s="18"/>
      <c r="S228" s="14" t="s">
        <v>204</v>
      </c>
      <c r="T228" s="18"/>
      <c r="U228" s="14" t="s">
        <v>320</v>
      </c>
      <c r="V228" s="14" t="s">
        <v>412</v>
      </c>
      <c r="W228" s="18">
        <v>2</v>
      </c>
      <c r="X228" s="18">
        <v>1</v>
      </c>
      <c r="Y228" s="18">
        <v>1</v>
      </c>
      <c r="Z228" s="18">
        <v>1</v>
      </c>
      <c r="AA228" s="18">
        <v>2</v>
      </c>
      <c r="AB228" s="18" t="s">
        <v>520</v>
      </c>
      <c r="AC228" s="18" t="s">
        <v>509</v>
      </c>
      <c r="AD228" s="14" t="s">
        <v>929</v>
      </c>
    </row>
    <row r="229" spans="1:30" ht="38.25" x14ac:dyDescent="0.2">
      <c r="A229" s="18" t="s">
        <v>397</v>
      </c>
      <c r="B229" s="14" t="s">
        <v>354</v>
      </c>
      <c r="C229" s="14">
        <v>2019</v>
      </c>
      <c r="D229" s="14">
        <v>2015</v>
      </c>
      <c r="E229" s="14" t="s">
        <v>23</v>
      </c>
      <c r="F229" s="14" t="s">
        <v>505</v>
      </c>
      <c r="G229" s="14" t="s">
        <v>355</v>
      </c>
      <c r="H229" s="14" t="s">
        <v>194</v>
      </c>
      <c r="I229" s="14" t="s">
        <v>510</v>
      </c>
      <c r="J229" s="14" t="s">
        <v>515</v>
      </c>
      <c r="K229" s="14" t="s">
        <v>12</v>
      </c>
      <c r="L229" s="14" t="s">
        <v>507</v>
      </c>
      <c r="M229" s="14" t="s">
        <v>324</v>
      </c>
      <c r="N229" s="14" t="s">
        <v>367</v>
      </c>
      <c r="O229" s="14">
        <v>100</v>
      </c>
      <c r="P229" s="44" t="s">
        <v>358</v>
      </c>
      <c r="Q229" s="14" t="s">
        <v>508</v>
      </c>
      <c r="R229" s="18"/>
      <c r="S229" s="14" t="s">
        <v>156</v>
      </c>
      <c r="T229" s="18"/>
      <c r="U229" s="14" t="s">
        <v>320</v>
      </c>
      <c r="V229" s="14" t="s">
        <v>412</v>
      </c>
      <c r="W229" s="14">
        <v>2</v>
      </c>
      <c r="X229" s="14">
        <v>2</v>
      </c>
      <c r="Y229" s="14">
        <v>2</v>
      </c>
      <c r="Z229" s="14">
        <v>1</v>
      </c>
      <c r="AA229" s="14">
        <v>2</v>
      </c>
      <c r="AB229" s="18" t="s">
        <v>520</v>
      </c>
      <c r="AC229" s="18" t="s">
        <v>509</v>
      </c>
      <c r="AD229" s="14" t="s">
        <v>929</v>
      </c>
    </row>
    <row r="230" spans="1:30" ht="127.5" x14ac:dyDescent="0.2">
      <c r="A230" s="18" t="s">
        <v>397</v>
      </c>
      <c r="B230" s="14" t="s">
        <v>144</v>
      </c>
      <c r="C230" s="14">
        <v>2017</v>
      </c>
      <c r="D230" s="14">
        <v>2005</v>
      </c>
      <c r="E230" s="14" t="s">
        <v>167</v>
      </c>
      <c r="F230" s="14" t="s">
        <v>146</v>
      </c>
      <c r="G230" s="14" t="s">
        <v>521</v>
      </c>
      <c r="H230" s="14" t="s">
        <v>11</v>
      </c>
      <c r="I230" s="14" t="s">
        <v>170</v>
      </c>
      <c r="J230" s="14" t="s">
        <v>175</v>
      </c>
      <c r="K230" s="14" t="s">
        <v>31</v>
      </c>
      <c r="L230" s="14" t="s">
        <v>151</v>
      </c>
      <c r="M230" s="14" t="s">
        <v>152</v>
      </c>
      <c r="N230" s="14" t="s">
        <v>153</v>
      </c>
      <c r="O230" s="18"/>
      <c r="P230" s="18"/>
      <c r="Q230" s="14" t="s">
        <v>154</v>
      </c>
      <c r="R230" s="18"/>
      <c r="S230" s="14" t="s">
        <v>156</v>
      </c>
      <c r="T230" s="14" t="s">
        <v>157</v>
      </c>
      <c r="U230" s="14" t="s">
        <v>158</v>
      </c>
      <c r="V230" s="14" t="s">
        <v>159</v>
      </c>
      <c r="W230" s="14">
        <v>1</v>
      </c>
      <c r="X230" s="14">
        <v>1</v>
      </c>
      <c r="Y230" s="14">
        <v>1</v>
      </c>
      <c r="Z230" s="14">
        <v>1</v>
      </c>
      <c r="AA230" s="14">
        <v>1</v>
      </c>
      <c r="AB230" s="18" t="s">
        <v>522</v>
      </c>
      <c r="AC230" s="14" t="s">
        <v>160</v>
      </c>
      <c r="AD230" s="14" t="s">
        <v>929</v>
      </c>
    </row>
    <row r="231" spans="1:30" ht="127.5" x14ac:dyDescent="0.2">
      <c r="A231" s="18" t="s">
        <v>397</v>
      </c>
      <c r="B231" s="14" t="s">
        <v>144</v>
      </c>
      <c r="C231" s="14">
        <v>2017</v>
      </c>
      <c r="D231" s="14">
        <v>2009</v>
      </c>
      <c r="E231" s="18" t="s">
        <v>531</v>
      </c>
      <c r="F231" s="18" t="s">
        <v>530</v>
      </c>
      <c r="G231" s="14" t="s">
        <v>527</v>
      </c>
      <c r="H231" s="14" t="s">
        <v>148</v>
      </c>
      <c r="I231" s="14" t="s">
        <v>523</v>
      </c>
      <c r="J231" s="14" t="s">
        <v>525</v>
      </c>
      <c r="K231" s="14" t="s">
        <v>31</v>
      </c>
      <c r="L231" s="14" t="s">
        <v>151</v>
      </c>
      <c r="M231" s="14" t="s">
        <v>152</v>
      </c>
      <c r="N231" s="14" t="s">
        <v>153</v>
      </c>
      <c r="O231" s="18"/>
      <c r="P231" s="18"/>
      <c r="Q231" s="14" t="s">
        <v>154</v>
      </c>
      <c r="R231" s="18"/>
      <c r="S231" s="14" t="s">
        <v>156</v>
      </c>
      <c r="T231" s="14" t="s">
        <v>157</v>
      </c>
      <c r="U231" s="14" t="s">
        <v>158</v>
      </c>
      <c r="V231" s="14" t="s">
        <v>159</v>
      </c>
      <c r="W231" s="14">
        <v>3</v>
      </c>
      <c r="X231" s="18"/>
      <c r="Y231" s="18"/>
      <c r="Z231" s="18"/>
      <c r="AA231" s="18"/>
      <c r="AB231" s="18" t="s">
        <v>522</v>
      </c>
      <c r="AC231" s="14" t="s">
        <v>160</v>
      </c>
      <c r="AD231" s="14" t="s">
        <v>929</v>
      </c>
    </row>
    <row r="232" spans="1:30" ht="127.5" x14ac:dyDescent="0.2">
      <c r="A232" s="18" t="s">
        <v>397</v>
      </c>
      <c r="B232" s="14" t="s">
        <v>144</v>
      </c>
      <c r="C232" s="14">
        <v>2017</v>
      </c>
      <c r="D232" s="14">
        <v>2009</v>
      </c>
      <c r="E232" s="18" t="s">
        <v>531</v>
      </c>
      <c r="F232" s="18" t="s">
        <v>530</v>
      </c>
      <c r="G232" s="14" t="s">
        <v>524</v>
      </c>
      <c r="H232" s="14" t="s">
        <v>148</v>
      </c>
      <c r="I232" s="14" t="s">
        <v>523</v>
      </c>
      <c r="J232" s="14" t="s">
        <v>526</v>
      </c>
      <c r="K232" s="14" t="s">
        <v>31</v>
      </c>
      <c r="L232" s="14" t="s">
        <v>151</v>
      </c>
      <c r="M232" s="14" t="s">
        <v>152</v>
      </c>
      <c r="N232" s="14" t="s">
        <v>153</v>
      </c>
      <c r="O232" s="18"/>
      <c r="P232" s="18"/>
      <c r="Q232" s="14" t="s">
        <v>154</v>
      </c>
      <c r="R232" s="18"/>
      <c r="S232" s="14" t="s">
        <v>156</v>
      </c>
      <c r="T232" s="14" t="s">
        <v>157</v>
      </c>
      <c r="U232" s="14" t="s">
        <v>158</v>
      </c>
      <c r="V232" s="14" t="s">
        <v>159</v>
      </c>
      <c r="W232" s="14">
        <v>3</v>
      </c>
      <c r="X232" s="18"/>
      <c r="Y232" s="18"/>
      <c r="Z232" s="18"/>
      <c r="AA232" s="18"/>
      <c r="AB232" s="18" t="s">
        <v>522</v>
      </c>
      <c r="AC232" s="14" t="s">
        <v>160</v>
      </c>
      <c r="AD232" s="14" t="s">
        <v>929</v>
      </c>
    </row>
    <row r="233" spans="1:30" ht="127.5" x14ac:dyDescent="0.2">
      <c r="A233" s="18" t="s">
        <v>397</v>
      </c>
      <c r="B233" s="14" t="s">
        <v>144</v>
      </c>
      <c r="C233" s="14">
        <v>2017</v>
      </c>
      <c r="D233" s="14">
        <v>2009</v>
      </c>
      <c r="E233" s="18" t="s">
        <v>531</v>
      </c>
      <c r="F233" s="18" t="s">
        <v>530</v>
      </c>
      <c r="G233" s="14" t="s">
        <v>528</v>
      </c>
      <c r="H233" s="14" t="s">
        <v>148</v>
      </c>
      <c r="I233" s="14" t="s">
        <v>523</v>
      </c>
      <c r="J233" s="14" t="s">
        <v>529</v>
      </c>
      <c r="K233" s="14" t="s">
        <v>31</v>
      </c>
      <c r="L233" s="14" t="s">
        <v>151</v>
      </c>
      <c r="M233" s="14" t="s">
        <v>152</v>
      </c>
      <c r="N233" s="14" t="s">
        <v>153</v>
      </c>
      <c r="O233" s="18"/>
      <c r="P233" s="18"/>
      <c r="Q233" s="14" t="s">
        <v>154</v>
      </c>
      <c r="R233" s="18"/>
      <c r="S233" s="14" t="s">
        <v>156</v>
      </c>
      <c r="T233" s="14" t="s">
        <v>157</v>
      </c>
      <c r="U233" s="14" t="s">
        <v>158</v>
      </c>
      <c r="V233" s="14" t="s">
        <v>159</v>
      </c>
      <c r="W233" s="14">
        <v>3</v>
      </c>
      <c r="X233" s="18"/>
      <c r="Y233" s="18"/>
      <c r="Z233" s="18"/>
      <c r="AA233" s="18"/>
      <c r="AB233" s="18" t="s">
        <v>522</v>
      </c>
      <c r="AC233" s="14" t="s">
        <v>160</v>
      </c>
      <c r="AD233" s="14" t="s">
        <v>929</v>
      </c>
    </row>
    <row r="234" spans="1:30" ht="38.25" x14ac:dyDescent="0.2">
      <c r="A234" s="18" t="s">
        <v>397</v>
      </c>
      <c r="B234" s="14" t="s">
        <v>532</v>
      </c>
      <c r="C234" s="18" t="s">
        <v>533</v>
      </c>
      <c r="D234" s="18"/>
      <c r="E234" s="18" t="s">
        <v>23</v>
      </c>
      <c r="F234" s="18"/>
      <c r="G234" s="14" t="s">
        <v>538</v>
      </c>
      <c r="H234" s="14" t="s">
        <v>535</v>
      </c>
      <c r="I234" s="14" t="s">
        <v>78</v>
      </c>
      <c r="J234" s="14" t="s">
        <v>536</v>
      </c>
      <c r="K234" s="14" t="s">
        <v>747</v>
      </c>
      <c r="L234" s="14" t="s">
        <v>746</v>
      </c>
      <c r="M234" s="18"/>
      <c r="N234" s="18"/>
      <c r="O234" s="14">
        <v>177</v>
      </c>
      <c r="P234" s="45">
        <v>0.11599999999999999</v>
      </c>
      <c r="Q234" s="18"/>
      <c r="R234" s="18"/>
      <c r="S234" s="14" t="s">
        <v>212</v>
      </c>
      <c r="T234" s="18"/>
      <c r="U234" s="18"/>
      <c r="V234" s="18"/>
      <c r="W234" s="14">
        <v>3</v>
      </c>
      <c r="X234" s="18"/>
      <c r="Y234" s="18"/>
      <c r="Z234" s="18"/>
      <c r="AA234" s="18"/>
      <c r="AB234" s="18" t="s">
        <v>537</v>
      </c>
      <c r="AC234" s="18"/>
      <c r="AD234" s="14" t="s">
        <v>929</v>
      </c>
    </row>
    <row r="235" spans="1:30" ht="38.25" x14ac:dyDescent="0.2">
      <c r="A235" s="18" t="s">
        <v>397</v>
      </c>
      <c r="B235" s="14" t="s">
        <v>532</v>
      </c>
      <c r="C235" s="14" t="s">
        <v>546</v>
      </c>
      <c r="D235" s="14">
        <v>2009</v>
      </c>
      <c r="E235" s="18" t="s">
        <v>23</v>
      </c>
      <c r="F235" s="18" t="s">
        <v>530</v>
      </c>
      <c r="G235" s="14" t="s">
        <v>538</v>
      </c>
      <c r="H235" s="14" t="s">
        <v>535</v>
      </c>
      <c r="I235" s="14" t="s">
        <v>541</v>
      </c>
      <c r="J235" s="14" t="s">
        <v>539</v>
      </c>
      <c r="K235" s="14" t="s">
        <v>747</v>
      </c>
      <c r="L235" s="14" t="s">
        <v>748</v>
      </c>
      <c r="M235" s="18"/>
      <c r="N235" s="18"/>
      <c r="O235" s="18"/>
      <c r="P235" s="18" t="s">
        <v>358</v>
      </c>
      <c r="Q235" s="18"/>
      <c r="R235" s="18"/>
      <c r="S235" s="14" t="s">
        <v>204</v>
      </c>
      <c r="T235" s="18"/>
      <c r="U235" s="18"/>
      <c r="V235" s="18"/>
      <c r="W235" s="14">
        <v>3</v>
      </c>
      <c r="X235" s="18"/>
      <c r="Y235" s="18"/>
      <c r="Z235" s="18"/>
      <c r="AA235" s="18"/>
      <c r="AB235" s="18" t="s">
        <v>552</v>
      </c>
      <c r="AC235" s="18"/>
      <c r="AD235" s="14" t="s">
        <v>929</v>
      </c>
    </row>
    <row r="236" spans="1:30" ht="38.25" x14ac:dyDescent="0.2">
      <c r="A236" s="18" t="s">
        <v>397</v>
      </c>
      <c r="B236" s="14" t="s">
        <v>532</v>
      </c>
      <c r="C236" s="14" t="s">
        <v>546</v>
      </c>
      <c r="D236" s="14">
        <v>2009</v>
      </c>
      <c r="E236" s="18" t="s">
        <v>23</v>
      </c>
      <c r="F236" s="18" t="s">
        <v>530</v>
      </c>
      <c r="G236" s="14" t="s">
        <v>538</v>
      </c>
      <c r="H236" s="14" t="s">
        <v>535</v>
      </c>
      <c r="I236" s="14" t="s">
        <v>542</v>
      </c>
      <c r="J236" s="14" t="s">
        <v>540</v>
      </c>
      <c r="K236" s="14" t="s">
        <v>747</v>
      </c>
      <c r="L236" s="14" t="s">
        <v>748</v>
      </c>
      <c r="M236" s="18"/>
      <c r="N236" s="18"/>
      <c r="O236" s="18"/>
      <c r="P236" s="18" t="s">
        <v>358</v>
      </c>
      <c r="Q236" s="18"/>
      <c r="R236" s="18"/>
      <c r="S236" s="14" t="s">
        <v>204</v>
      </c>
      <c r="T236" s="18"/>
      <c r="U236" s="18"/>
      <c r="V236" s="18"/>
      <c r="W236" s="14">
        <v>3</v>
      </c>
      <c r="X236" s="18"/>
      <c r="Y236" s="18"/>
      <c r="Z236" s="18"/>
      <c r="AA236" s="18"/>
      <c r="AB236" s="18" t="s">
        <v>552</v>
      </c>
      <c r="AC236" s="18"/>
      <c r="AD236" s="14" t="s">
        <v>929</v>
      </c>
    </row>
    <row r="237" spans="1:30" ht="38.25" x14ac:dyDescent="0.2">
      <c r="A237" s="18" t="s">
        <v>397</v>
      </c>
      <c r="B237" s="14" t="s">
        <v>532</v>
      </c>
      <c r="C237" s="14" t="s">
        <v>546</v>
      </c>
      <c r="D237" s="14">
        <v>2009</v>
      </c>
      <c r="E237" s="18" t="s">
        <v>23</v>
      </c>
      <c r="F237" s="18" t="s">
        <v>530</v>
      </c>
      <c r="G237" s="14" t="s">
        <v>538</v>
      </c>
      <c r="H237" s="14" t="s">
        <v>535</v>
      </c>
      <c r="I237" s="14" t="s">
        <v>543</v>
      </c>
      <c r="J237" s="14" t="s">
        <v>536</v>
      </c>
      <c r="K237" s="14" t="s">
        <v>747</v>
      </c>
      <c r="L237" s="14" t="s">
        <v>748</v>
      </c>
      <c r="M237" s="18"/>
      <c r="N237" s="18"/>
      <c r="O237" s="18"/>
      <c r="P237" s="18" t="s">
        <v>358</v>
      </c>
      <c r="Q237" s="18"/>
      <c r="R237" s="18"/>
      <c r="S237" s="14" t="s">
        <v>204</v>
      </c>
      <c r="T237" s="18"/>
      <c r="U237" s="18"/>
      <c r="V237" s="18"/>
      <c r="W237" s="14">
        <v>3</v>
      </c>
      <c r="X237" s="18"/>
      <c r="Y237" s="18"/>
      <c r="Z237" s="18"/>
      <c r="AA237" s="18"/>
      <c r="AB237" s="18" t="s">
        <v>552</v>
      </c>
      <c r="AC237" s="18"/>
      <c r="AD237" s="14" t="s">
        <v>929</v>
      </c>
    </row>
    <row r="238" spans="1:30" ht="38.25" x14ac:dyDescent="0.2">
      <c r="A238" s="18" t="s">
        <v>397</v>
      </c>
      <c r="B238" s="14" t="s">
        <v>532</v>
      </c>
      <c r="C238" s="14" t="s">
        <v>546</v>
      </c>
      <c r="D238" s="14">
        <v>2009</v>
      </c>
      <c r="E238" s="18" t="s">
        <v>23</v>
      </c>
      <c r="F238" s="18" t="s">
        <v>530</v>
      </c>
      <c r="G238" s="14" t="s">
        <v>538</v>
      </c>
      <c r="H238" s="14" t="s">
        <v>535</v>
      </c>
      <c r="I238" s="14" t="s">
        <v>544</v>
      </c>
      <c r="J238" s="14" t="s">
        <v>549</v>
      </c>
      <c r="K238" s="14" t="s">
        <v>747</v>
      </c>
      <c r="L238" s="14" t="s">
        <v>748</v>
      </c>
      <c r="M238" s="18"/>
      <c r="N238" s="18"/>
      <c r="O238" s="18"/>
      <c r="P238" s="18" t="s">
        <v>358</v>
      </c>
      <c r="Q238" s="18"/>
      <c r="R238" s="18"/>
      <c r="S238" s="14" t="s">
        <v>204</v>
      </c>
      <c r="T238" s="18"/>
      <c r="U238" s="18"/>
      <c r="V238" s="18"/>
      <c r="W238" s="14">
        <v>2</v>
      </c>
      <c r="X238" s="18"/>
      <c r="Y238" s="18"/>
      <c r="Z238" s="18"/>
      <c r="AA238" s="18"/>
      <c r="AB238" s="18" t="s">
        <v>552</v>
      </c>
      <c r="AC238" s="18"/>
      <c r="AD238" s="14" t="s">
        <v>929</v>
      </c>
    </row>
    <row r="239" spans="1:30" ht="38.25" x14ac:dyDescent="0.2">
      <c r="A239" s="18" t="s">
        <v>397</v>
      </c>
      <c r="B239" s="14" t="s">
        <v>532</v>
      </c>
      <c r="C239" s="14" t="s">
        <v>546</v>
      </c>
      <c r="D239" s="14">
        <v>2009</v>
      </c>
      <c r="E239" s="18" t="s">
        <v>23</v>
      </c>
      <c r="F239" s="18" t="s">
        <v>530</v>
      </c>
      <c r="G239" s="14" t="s">
        <v>538</v>
      </c>
      <c r="H239" s="14" t="s">
        <v>535</v>
      </c>
      <c r="I239" s="14" t="s">
        <v>545</v>
      </c>
      <c r="J239" s="14" t="s">
        <v>550</v>
      </c>
      <c r="K239" s="14" t="s">
        <v>747</v>
      </c>
      <c r="L239" s="14" t="s">
        <v>748</v>
      </c>
      <c r="M239" s="18"/>
      <c r="N239" s="18"/>
      <c r="O239" s="18"/>
      <c r="P239" s="18" t="s">
        <v>358</v>
      </c>
      <c r="Q239" s="18"/>
      <c r="R239" s="18"/>
      <c r="S239" s="14" t="s">
        <v>204</v>
      </c>
      <c r="T239" s="18"/>
      <c r="U239" s="18"/>
      <c r="V239" s="18"/>
      <c r="W239" s="14">
        <v>1</v>
      </c>
      <c r="X239" s="18"/>
      <c r="Y239" s="18"/>
      <c r="Z239" s="18"/>
      <c r="AA239" s="18"/>
      <c r="AB239" s="18" t="s">
        <v>552</v>
      </c>
      <c r="AC239" s="18"/>
      <c r="AD239" s="14" t="s">
        <v>929</v>
      </c>
    </row>
    <row r="240" spans="1:30" ht="38.25" x14ac:dyDescent="0.2">
      <c r="A240" s="18" t="s">
        <v>397</v>
      </c>
      <c r="B240" s="14" t="s">
        <v>532</v>
      </c>
      <c r="C240" s="14" t="s">
        <v>551</v>
      </c>
      <c r="D240" s="14">
        <v>2006</v>
      </c>
      <c r="E240" s="18" t="s">
        <v>23</v>
      </c>
      <c r="F240" s="18"/>
      <c r="G240" s="14" t="s">
        <v>538</v>
      </c>
      <c r="H240" s="14" t="s">
        <v>535</v>
      </c>
      <c r="I240" s="14" t="s">
        <v>547</v>
      </c>
      <c r="J240" s="14" t="s">
        <v>548</v>
      </c>
      <c r="K240" s="14" t="s">
        <v>747</v>
      </c>
      <c r="L240" s="14" t="s">
        <v>748</v>
      </c>
      <c r="M240" s="18"/>
      <c r="N240" s="18"/>
      <c r="O240" s="18"/>
      <c r="P240" s="18" t="s">
        <v>358</v>
      </c>
      <c r="Q240" s="18"/>
      <c r="R240" s="18"/>
      <c r="S240" s="14" t="s">
        <v>212</v>
      </c>
      <c r="T240" s="18"/>
      <c r="U240" s="18"/>
      <c r="V240" s="18"/>
      <c r="W240" s="14">
        <v>3</v>
      </c>
      <c r="X240" s="18"/>
      <c r="Y240" s="18"/>
      <c r="Z240" s="18"/>
      <c r="AA240" s="18"/>
      <c r="AB240" s="18" t="s">
        <v>553</v>
      </c>
      <c r="AC240" s="18"/>
      <c r="AD240" s="14" t="s">
        <v>929</v>
      </c>
    </row>
    <row r="241" spans="1:30" ht="102" x14ac:dyDescent="0.2">
      <c r="A241" s="18" t="s">
        <v>397</v>
      </c>
      <c r="B241" s="14" t="s">
        <v>554</v>
      </c>
      <c r="C241" s="18">
        <v>2019</v>
      </c>
      <c r="D241" s="14">
        <v>2017</v>
      </c>
      <c r="E241" s="18" t="s">
        <v>106</v>
      </c>
      <c r="F241" s="14" t="s">
        <v>9</v>
      </c>
      <c r="G241" s="14" t="s">
        <v>555</v>
      </c>
      <c r="H241" s="14" t="s">
        <v>535</v>
      </c>
      <c r="I241" s="14" t="s">
        <v>751</v>
      </c>
      <c r="J241" s="14" t="s">
        <v>557</v>
      </c>
      <c r="K241" s="14" t="s">
        <v>12</v>
      </c>
      <c r="L241" s="14" t="s">
        <v>558</v>
      </c>
      <c r="M241" s="18" t="s">
        <v>750</v>
      </c>
      <c r="N241" s="18"/>
      <c r="O241" s="18">
        <v>1</v>
      </c>
      <c r="P241" s="18">
        <f>1/7*100</f>
        <v>14.285714285714285</v>
      </c>
      <c r="Q241" s="18" t="s">
        <v>154</v>
      </c>
      <c r="R241" s="18"/>
      <c r="S241" s="14" t="s">
        <v>212</v>
      </c>
      <c r="T241" s="18"/>
      <c r="U241" s="60" t="s">
        <v>559</v>
      </c>
      <c r="V241" s="60" t="s">
        <v>559</v>
      </c>
      <c r="W241" s="18" t="s">
        <v>414</v>
      </c>
      <c r="X241" s="18" t="s">
        <v>414</v>
      </c>
      <c r="Y241" s="18" t="s">
        <v>414</v>
      </c>
      <c r="Z241" s="18" t="s">
        <v>414</v>
      </c>
      <c r="AA241" s="18">
        <v>0</v>
      </c>
      <c r="AB241" s="18" t="s">
        <v>560</v>
      </c>
      <c r="AC241" s="18" t="s">
        <v>556</v>
      </c>
      <c r="AD241" s="14" t="s">
        <v>929</v>
      </c>
    </row>
    <row r="242" spans="1:30" ht="63.75" x14ac:dyDescent="0.2">
      <c r="A242" s="18" t="s">
        <v>397</v>
      </c>
      <c r="B242" s="14" t="s">
        <v>562</v>
      </c>
      <c r="C242" s="14">
        <v>2019</v>
      </c>
      <c r="D242" s="14">
        <v>2017</v>
      </c>
      <c r="E242" s="14" t="s">
        <v>106</v>
      </c>
      <c r="F242" s="14" t="s">
        <v>9</v>
      </c>
      <c r="G242" s="14" t="s">
        <v>561</v>
      </c>
      <c r="H242" s="32" t="s">
        <v>464</v>
      </c>
      <c r="I242" s="14" t="s">
        <v>179</v>
      </c>
      <c r="J242" s="14" t="s">
        <v>563</v>
      </c>
      <c r="K242" s="14" t="s">
        <v>12</v>
      </c>
      <c r="L242" s="18"/>
      <c r="M242" s="14" t="s">
        <v>564</v>
      </c>
      <c r="N242" s="14" t="s">
        <v>183</v>
      </c>
      <c r="O242" s="14">
        <v>2</v>
      </c>
      <c r="P242" s="18">
        <f>2/13*100</f>
        <v>15.384615384615385</v>
      </c>
      <c r="Q242" s="14" t="s">
        <v>51</v>
      </c>
      <c r="R242" s="18"/>
      <c r="S242" s="14" t="s">
        <v>21</v>
      </c>
      <c r="T242" s="18"/>
      <c r="U242" s="18" t="s">
        <v>568</v>
      </c>
      <c r="V242" s="18"/>
      <c r="W242" s="2" t="s">
        <v>414</v>
      </c>
      <c r="X242" s="2" t="s">
        <v>414</v>
      </c>
      <c r="Y242" s="2" t="s">
        <v>414</v>
      </c>
      <c r="Z242" s="18"/>
      <c r="AA242" s="2" t="s">
        <v>414</v>
      </c>
      <c r="AB242" s="18" t="s">
        <v>727</v>
      </c>
      <c r="AC242" s="14" t="s">
        <v>58</v>
      </c>
      <c r="AD242" s="14" t="s">
        <v>929</v>
      </c>
    </row>
    <row r="243" spans="1:30" ht="63.75" x14ac:dyDescent="0.2">
      <c r="A243" s="18" t="s">
        <v>397</v>
      </c>
      <c r="B243" s="14" t="s">
        <v>562</v>
      </c>
      <c r="C243" s="14">
        <v>2019</v>
      </c>
      <c r="D243" s="14">
        <v>2017</v>
      </c>
      <c r="E243" s="14" t="s">
        <v>106</v>
      </c>
      <c r="F243" s="14" t="s">
        <v>9</v>
      </c>
      <c r="G243" s="14" t="s">
        <v>565</v>
      </c>
      <c r="H243" s="14" t="s">
        <v>566</v>
      </c>
      <c r="I243" s="14" t="s">
        <v>567</v>
      </c>
      <c r="J243" s="14" t="s">
        <v>563</v>
      </c>
      <c r="K243" s="14" t="s">
        <v>12</v>
      </c>
      <c r="L243" s="18"/>
      <c r="M243" s="14" t="s">
        <v>564</v>
      </c>
      <c r="N243" s="14" t="s">
        <v>183</v>
      </c>
      <c r="O243" s="14">
        <v>3</v>
      </c>
      <c r="P243" s="18">
        <f>3/7*100</f>
        <v>42.857142857142854</v>
      </c>
      <c r="Q243" s="14" t="s">
        <v>51</v>
      </c>
      <c r="R243" s="18"/>
      <c r="S243" s="14" t="s">
        <v>21</v>
      </c>
      <c r="T243" s="18"/>
      <c r="U243" s="18" t="s">
        <v>568</v>
      </c>
      <c r="V243" s="18"/>
      <c r="W243" s="2" t="s">
        <v>414</v>
      </c>
      <c r="X243" s="2" t="s">
        <v>414</v>
      </c>
      <c r="Y243" s="2" t="s">
        <v>414</v>
      </c>
      <c r="Z243" s="18"/>
      <c r="AA243" s="2" t="s">
        <v>414</v>
      </c>
      <c r="AB243" s="18" t="s">
        <v>727</v>
      </c>
      <c r="AC243" s="14" t="s">
        <v>58</v>
      </c>
      <c r="AD243" s="14" t="s">
        <v>929</v>
      </c>
    </row>
    <row r="244" spans="1:30" ht="63.75" x14ac:dyDescent="0.2">
      <c r="A244" s="18" t="s">
        <v>397</v>
      </c>
      <c r="B244" s="14" t="s">
        <v>562</v>
      </c>
      <c r="C244" s="14">
        <v>2019</v>
      </c>
      <c r="D244" s="14">
        <v>2017</v>
      </c>
      <c r="E244" s="14" t="s">
        <v>106</v>
      </c>
      <c r="F244" s="14" t="s">
        <v>9</v>
      </c>
      <c r="G244" s="3" t="s">
        <v>569</v>
      </c>
      <c r="H244" s="33" t="s">
        <v>55</v>
      </c>
      <c r="I244" s="14" t="s">
        <v>570</v>
      </c>
      <c r="J244" s="14" t="s">
        <v>563</v>
      </c>
      <c r="K244" s="14" t="s">
        <v>12</v>
      </c>
      <c r="L244" s="18"/>
      <c r="M244" s="14" t="s">
        <v>564</v>
      </c>
      <c r="N244" s="14" t="s">
        <v>183</v>
      </c>
      <c r="O244" s="14">
        <v>9</v>
      </c>
      <c r="P244" s="18">
        <f>9/32*100</f>
        <v>28.125</v>
      </c>
      <c r="Q244" s="14" t="s">
        <v>51</v>
      </c>
      <c r="R244" s="18"/>
      <c r="S244" s="14" t="s">
        <v>21</v>
      </c>
      <c r="T244" s="18"/>
      <c r="U244" s="18" t="s">
        <v>568</v>
      </c>
      <c r="V244" s="18"/>
      <c r="W244" s="2" t="s">
        <v>414</v>
      </c>
      <c r="X244" s="2" t="s">
        <v>414</v>
      </c>
      <c r="Y244" s="2" t="s">
        <v>414</v>
      </c>
      <c r="Z244" s="18"/>
      <c r="AA244" s="2" t="s">
        <v>414</v>
      </c>
      <c r="AB244" s="18" t="s">
        <v>727</v>
      </c>
      <c r="AC244" s="14" t="s">
        <v>58</v>
      </c>
      <c r="AD244" s="14" t="s">
        <v>929</v>
      </c>
    </row>
    <row r="245" spans="1:30" ht="127.5" x14ac:dyDescent="0.2">
      <c r="A245" s="18" t="s">
        <v>397</v>
      </c>
      <c r="B245" s="14" t="s">
        <v>562</v>
      </c>
      <c r="C245" s="14">
        <v>2019</v>
      </c>
      <c r="D245" s="14">
        <v>2017</v>
      </c>
      <c r="E245" s="14" t="s">
        <v>106</v>
      </c>
      <c r="F245" s="14" t="s">
        <v>9</v>
      </c>
      <c r="G245" s="4" t="s">
        <v>571</v>
      </c>
      <c r="H245" s="14" t="s">
        <v>194</v>
      </c>
      <c r="I245" s="18" t="s">
        <v>578</v>
      </c>
      <c r="J245" s="14" t="s">
        <v>563</v>
      </c>
      <c r="K245" s="14" t="s">
        <v>12</v>
      </c>
      <c r="L245" s="18"/>
      <c r="M245" s="5" t="s">
        <v>592</v>
      </c>
      <c r="N245" s="14" t="s">
        <v>183</v>
      </c>
      <c r="O245" s="2">
        <v>50</v>
      </c>
      <c r="P245" s="18">
        <f>50/9526*100</f>
        <v>0.52487927776611376</v>
      </c>
      <c r="Q245" s="14" t="s">
        <v>508</v>
      </c>
      <c r="R245" s="18"/>
      <c r="S245" s="14" t="s">
        <v>21</v>
      </c>
      <c r="T245" s="18"/>
      <c r="U245" s="32" t="s">
        <v>568</v>
      </c>
      <c r="V245" s="18"/>
      <c r="W245" s="2" t="s">
        <v>414</v>
      </c>
      <c r="X245" s="2" t="s">
        <v>414</v>
      </c>
      <c r="Y245" s="2" t="s">
        <v>414</v>
      </c>
      <c r="Z245" s="18"/>
      <c r="AA245" s="2" t="s">
        <v>414</v>
      </c>
      <c r="AB245" s="18" t="s">
        <v>727</v>
      </c>
      <c r="AC245" s="14" t="s">
        <v>58</v>
      </c>
      <c r="AD245" s="14" t="s">
        <v>929</v>
      </c>
    </row>
    <row r="246" spans="1:30" ht="102" x14ac:dyDescent="0.2">
      <c r="A246" s="18" t="s">
        <v>397</v>
      </c>
      <c r="B246" s="14" t="s">
        <v>562</v>
      </c>
      <c r="C246" s="14">
        <v>2019</v>
      </c>
      <c r="D246" s="14">
        <v>2017</v>
      </c>
      <c r="E246" s="14" t="s">
        <v>106</v>
      </c>
      <c r="F246" s="14" t="s">
        <v>9</v>
      </c>
      <c r="G246" s="4" t="s">
        <v>571</v>
      </c>
      <c r="H246" s="14" t="s">
        <v>194</v>
      </c>
      <c r="I246" s="14" t="s">
        <v>579</v>
      </c>
      <c r="J246" s="14" t="s">
        <v>563</v>
      </c>
      <c r="K246" s="14" t="s">
        <v>12</v>
      </c>
      <c r="L246" s="18"/>
      <c r="M246" s="5" t="s">
        <v>592</v>
      </c>
      <c r="N246" s="14" t="s">
        <v>183</v>
      </c>
      <c r="O246" s="2">
        <v>45</v>
      </c>
      <c r="P246" s="18">
        <f>45/20543*100</f>
        <v>0.21905271868763082</v>
      </c>
      <c r="Q246" s="14" t="s">
        <v>508</v>
      </c>
      <c r="R246" s="18"/>
      <c r="S246" s="14" t="s">
        <v>21</v>
      </c>
      <c r="T246" s="18"/>
      <c r="U246" s="32" t="s">
        <v>568</v>
      </c>
      <c r="V246" s="18"/>
      <c r="W246" s="2" t="s">
        <v>414</v>
      </c>
      <c r="X246" s="2" t="s">
        <v>414</v>
      </c>
      <c r="Y246" s="2" t="s">
        <v>414</v>
      </c>
      <c r="Z246" s="18"/>
      <c r="AA246" s="2" t="s">
        <v>414</v>
      </c>
      <c r="AB246" s="18" t="s">
        <v>727</v>
      </c>
      <c r="AC246" s="14" t="s">
        <v>58</v>
      </c>
      <c r="AD246" s="14" t="s">
        <v>929</v>
      </c>
    </row>
    <row r="247" spans="1:30" ht="63.75" x14ac:dyDescent="0.2">
      <c r="A247" s="18" t="s">
        <v>397</v>
      </c>
      <c r="B247" s="14" t="s">
        <v>562</v>
      </c>
      <c r="C247" s="14">
        <v>2019</v>
      </c>
      <c r="D247" s="14">
        <v>2017</v>
      </c>
      <c r="E247" s="14" t="s">
        <v>106</v>
      </c>
      <c r="F247" s="14" t="s">
        <v>9</v>
      </c>
      <c r="G247" s="4" t="s">
        <v>571</v>
      </c>
      <c r="H247" s="14" t="s">
        <v>194</v>
      </c>
      <c r="I247" s="14" t="s">
        <v>580</v>
      </c>
      <c r="J247" s="14" t="s">
        <v>563</v>
      </c>
      <c r="K247" s="14" t="s">
        <v>12</v>
      </c>
      <c r="L247" s="18"/>
      <c r="M247" s="5" t="s">
        <v>592</v>
      </c>
      <c r="N247" s="14" t="s">
        <v>183</v>
      </c>
      <c r="O247" s="2">
        <v>20</v>
      </c>
      <c r="P247" s="18">
        <f>20/6341*100</f>
        <v>0.31540766440624507</v>
      </c>
      <c r="Q247" s="14" t="s">
        <v>508</v>
      </c>
      <c r="R247" s="18"/>
      <c r="S247" s="14" t="s">
        <v>21</v>
      </c>
      <c r="T247" s="18"/>
      <c r="U247" s="32" t="s">
        <v>568</v>
      </c>
      <c r="V247" s="18"/>
      <c r="W247" s="6" t="s">
        <v>113</v>
      </c>
      <c r="X247" s="6" t="s">
        <v>113</v>
      </c>
      <c r="Y247" s="6" t="s">
        <v>113</v>
      </c>
      <c r="Z247" s="18"/>
      <c r="AA247" s="6" t="s">
        <v>113</v>
      </c>
      <c r="AB247" s="18" t="s">
        <v>727</v>
      </c>
      <c r="AC247" s="14" t="s">
        <v>58</v>
      </c>
      <c r="AD247" s="14" t="s">
        <v>929</v>
      </c>
    </row>
    <row r="248" spans="1:30" ht="102" x14ac:dyDescent="0.2">
      <c r="A248" s="18" t="s">
        <v>397</v>
      </c>
      <c r="B248" s="14" t="s">
        <v>562</v>
      </c>
      <c r="C248" s="14">
        <v>2019</v>
      </c>
      <c r="D248" s="14">
        <v>2017</v>
      </c>
      <c r="E248" s="14" t="s">
        <v>106</v>
      </c>
      <c r="F248" s="14" t="s">
        <v>9</v>
      </c>
      <c r="G248" s="4" t="s">
        <v>571</v>
      </c>
      <c r="H248" s="14" t="s">
        <v>194</v>
      </c>
      <c r="I248" s="14" t="s">
        <v>581</v>
      </c>
      <c r="J248" s="14" t="s">
        <v>563</v>
      </c>
      <c r="K248" s="14" t="s">
        <v>12</v>
      </c>
      <c r="L248" s="18"/>
      <c r="M248" s="5" t="s">
        <v>592</v>
      </c>
      <c r="N248" s="14" t="s">
        <v>183</v>
      </c>
      <c r="O248" s="2">
        <v>17</v>
      </c>
      <c r="P248" s="18">
        <f>17/4947*100</f>
        <v>0.3436426116838488</v>
      </c>
      <c r="Q248" s="14" t="s">
        <v>508</v>
      </c>
      <c r="R248" s="18"/>
      <c r="S248" s="14" t="s">
        <v>21</v>
      </c>
      <c r="T248" s="18"/>
      <c r="U248" s="32" t="s">
        <v>568</v>
      </c>
      <c r="V248" s="18"/>
      <c r="W248" s="2" t="s">
        <v>414</v>
      </c>
      <c r="X248" s="2" t="s">
        <v>414</v>
      </c>
      <c r="Y248" s="2" t="s">
        <v>414</v>
      </c>
      <c r="Z248" s="18"/>
      <c r="AA248" s="2" t="s">
        <v>414</v>
      </c>
      <c r="AB248" s="18" t="s">
        <v>727</v>
      </c>
      <c r="AC248" s="14" t="s">
        <v>58</v>
      </c>
      <c r="AD248" s="14" t="s">
        <v>929</v>
      </c>
    </row>
    <row r="249" spans="1:30" ht="63.75" x14ac:dyDescent="0.2">
      <c r="A249" s="18" t="s">
        <v>397</v>
      </c>
      <c r="B249" s="14" t="s">
        <v>562</v>
      </c>
      <c r="C249" s="14">
        <v>2019</v>
      </c>
      <c r="D249" s="14">
        <v>2017</v>
      </c>
      <c r="E249" s="14" t="s">
        <v>106</v>
      </c>
      <c r="F249" s="14" t="s">
        <v>9</v>
      </c>
      <c r="G249" s="4" t="s">
        <v>572</v>
      </c>
      <c r="H249" s="14" t="s">
        <v>576</v>
      </c>
      <c r="I249" s="14" t="s">
        <v>582</v>
      </c>
      <c r="J249" s="14" t="s">
        <v>563</v>
      </c>
      <c r="K249" s="14" t="s">
        <v>12</v>
      </c>
      <c r="L249" s="18"/>
      <c r="M249" s="5" t="s">
        <v>592</v>
      </c>
      <c r="N249" s="14" t="s">
        <v>183</v>
      </c>
      <c r="O249" s="2">
        <v>6</v>
      </c>
      <c r="P249" s="18">
        <f>6/299</f>
        <v>2.0066889632107024E-2</v>
      </c>
      <c r="Q249" s="14" t="s">
        <v>508</v>
      </c>
      <c r="R249" s="18"/>
      <c r="S249" s="14" t="s">
        <v>21</v>
      </c>
      <c r="T249" s="18"/>
      <c r="U249" s="32" t="s">
        <v>568</v>
      </c>
      <c r="V249" s="18"/>
      <c r="W249" s="2" t="s">
        <v>414</v>
      </c>
      <c r="X249" s="2" t="s">
        <v>414</v>
      </c>
      <c r="Y249" s="2" t="s">
        <v>414</v>
      </c>
      <c r="Z249" s="18"/>
      <c r="AA249" s="2" t="s">
        <v>414</v>
      </c>
      <c r="AB249" s="18" t="s">
        <v>727</v>
      </c>
      <c r="AC249" s="14" t="s">
        <v>58</v>
      </c>
      <c r="AD249" s="14" t="s">
        <v>929</v>
      </c>
    </row>
    <row r="250" spans="1:30" ht="63.75" x14ac:dyDescent="0.2">
      <c r="A250" s="18" t="s">
        <v>397</v>
      </c>
      <c r="B250" s="14" t="s">
        <v>562</v>
      </c>
      <c r="C250" s="14">
        <v>2019</v>
      </c>
      <c r="D250" s="14">
        <v>2017</v>
      </c>
      <c r="E250" s="14" t="s">
        <v>106</v>
      </c>
      <c r="F250" s="14" t="s">
        <v>9</v>
      </c>
      <c r="G250" s="4" t="s">
        <v>573</v>
      </c>
      <c r="H250" s="14" t="s">
        <v>577</v>
      </c>
      <c r="I250" s="5" t="s">
        <v>583</v>
      </c>
      <c r="J250" s="5" t="s">
        <v>586</v>
      </c>
      <c r="K250" s="5" t="s">
        <v>593</v>
      </c>
      <c r="L250" s="18"/>
      <c r="M250" s="5" t="s">
        <v>590</v>
      </c>
      <c r="N250" s="5" t="s">
        <v>589</v>
      </c>
      <c r="O250" s="2">
        <v>18</v>
      </c>
      <c r="P250" s="18">
        <f>18/275*100</f>
        <v>6.5454545454545459</v>
      </c>
      <c r="Q250" s="14" t="s">
        <v>508</v>
      </c>
      <c r="R250" s="18"/>
      <c r="S250" s="14" t="s">
        <v>21</v>
      </c>
      <c r="T250" s="18"/>
      <c r="U250" s="32" t="s">
        <v>568</v>
      </c>
      <c r="V250" s="18"/>
      <c r="W250" s="2" t="s">
        <v>414</v>
      </c>
      <c r="X250" s="2" t="s">
        <v>414</v>
      </c>
      <c r="Y250" s="2" t="s">
        <v>414</v>
      </c>
      <c r="Z250" s="18"/>
      <c r="AA250" s="2" t="s">
        <v>414</v>
      </c>
      <c r="AB250" s="18" t="s">
        <v>727</v>
      </c>
      <c r="AC250" s="14" t="s">
        <v>58</v>
      </c>
      <c r="AD250" s="14" t="s">
        <v>929</v>
      </c>
    </row>
    <row r="251" spans="1:30" ht="63.75" x14ac:dyDescent="0.2">
      <c r="A251" s="18" t="s">
        <v>397</v>
      </c>
      <c r="B251" s="14" t="s">
        <v>562</v>
      </c>
      <c r="C251" s="14">
        <v>2019</v>
      </c>
      <c r="D251" s="14">
        <v>2017</v>
      </c>
      <c r="E251" s="14" t="s">
        <v>106</v>
      </c>
      <c r="F251" s="14" t="s">
        <v>9</v>
      </c>
      <c r="G251" s="4" t="s">
        <v>574</v>
      </c>
      <c r="H251" s="14" t="s">
        <v>194</v>
      </c>
      <c r="I251" s="5" t="s">
        <v>584</v>
      </c>
      <c r="J251" s="5" t="s">
        <v>587</v>
      </c>
      <c r="K251" s="5" t="s">
        <v>594</v>
      </c>
      <c r="L251" s="18"/>
      <c r="M251" s="5" t="s">
        <v>590</v>
      </c>
      <c r="N251" s="5" t="s">
        <v>589</v>
      </c>
      <c r="O251" s="2">
        <v>4</v>
      </c>
      <c r="P251" s="18">
        <f>4/106*100</f>
        <v>3.7735849056603774</v>
      </c>
      <c r="Q251" s="14" t="s">
        <v>508</v>
      </c>
      <c r="R251" s="18"/>
      <c r="S251" s="14" t="s">
        <v>21</v>
      </c>
      <c r="T251" s="18"/>
      <c r="U251" s="32" t="s">
        <v>568</v>
      </c>
      <c r="V251" s="18"/>
      <c r="W251" s="2" t="s">
        <v>414</v>
      </c>
      <c r="X251" s="2" t="s">
        <v>414</v>
      </c>
      <c r="Y251" s="2" t="s">
        <v>414</v>
      </c>
      <c r="Z251" s="18"/>
      <c r="AA251" s="2" t="s">
        <v>414</v>
      </c>
      <c r="AB251" s="18" t="s">
        <v>727</v>
      </c>
      <c r="AC251" s="14" t="s">
        <v>58</v>
      </c>
      <c r="AD251" s="14" t="s">
        <v>929</v>
      </c>
    </row>
    <row r="252" spans="1:30" ht="63.75" x14ac:dyDescent="0.2">
      <c r="A252" s="18" t="s">
        <v>397</v>
      </c>
      <c r="B252" s="14" t="s">
        <v>562</v>
      </c>
      <c r="C252" s="14">
        <v>2019</v>
      </c>
      <c r="D252" s="14">
        <v>2017</v>
      </c>
      <c r="E252" s="14" t="s">
        <v>106</v>
      </c>
      <c r="F252" s="14" t="s">
        <v>9</v>
      </c>
      <c r="G252" s="4" t="s">
        <v>575</v>
      </c>
      <c r="H252" s="14" t="s">
        <v>194</v>
      </c>
      <c r="I252" s="5" t="s">
        <v>585</v>
      </c>
      <c r="J252" s="5" t="s">
        <v>588</v>
      </c>
      <c r="K252" s="5" t="s">
        <v>593</v>
      </c>
      <c r="L252" s="18"/>
      <c r="M252" s="5" t="s">
        <v>591</v>
      </c>
      <c r="N252" s="5" t="s">
        <v>589</v>
      </c>
      <c r="O252" s="2">
        <v>31</v>
      </c>
      <c r="P252" s="18">
        <f>31/2032*100</f>
        <v>1.5255905511811023</v>
      </c>
      <c r="Q252" s="14" t="s">
        <v>508</v>
      </c>
      <c r="R252" s="18"/>
      <c r="S252" s="14" t="s">
        <v>21</v>
      </c>
      <c r="T252" s="18"/>
      <c r="U252" s="32" t="s">
        <v>568</v>
      </c>
      <c r="V252" s="18"/>
      <c r="W252" s="2" t="s">
        <v>414</v>
      </c>
      <c r="X252" s="2" t="s">
        <v>414</v>
      </c>
      <c r="Y252" s="2" t="s">
        <v>414</v>
      </c>
      <c r="Z252" s="18"/>
      <c r="AA252" s="2" t="s">
        <v>414</v>
      </c>
      <c r="AB252" s="18" t="s">
        <v>727</v>
      </c>
      <c r="AC252" s="14" t="s">
        <v>58</v>
      </c>
      <c r="AD252" s="14" t="s">
        <v>929</v>
      </c>
    </row>
    <row r="253" spans="1:30" ht="76.5" x14ac:dyDescent="0.2">
      <c r="A253" s="18" t="s">
        <v>397</v>
      </c>
      <c r="B253" s="14" t="s">
        <v>562</v>
      </c>
      <c r="C253" s="14">
        <v>2019</v>
      </c>
      <c r="D253" s="14">
        <v>2017</v>
      </c>
      <c r="E253" s="14" t="s">
        <v>106</v>
      </c>
      <c r="F253" s="14" t="s">
        <v>9</v>
      </c>
      <c r="G253" s="4" t="s">
        <v>571</v>
      </c>
      <c r="H253" s="14" t="s">
        <v>194</v>
      </c>
      <c r="I253" s="7" t="s">
        <v>595</v>
      </c>
      <c r="J253" s="18"/>
      <c r="K253" s="14" t="s">
        <v>12</v>
      </c>
      <c r="L253" s="18"/>
      <c r="M253" s="5" t="s">
        <v>596</v>
      </c>
      <c r="N253" s="18"/>
      <c r="O253" s="2">
        <v>24</v>
      </c>
      <c r="P253" s="18">
        <v>100</v>
      </c>
      <c r="Q253" s="18"/>
      <c r="R253" s="18"/>
      <c r="S253" s="14" t="s">
        <v>21</v>
      </c>
      <c r="T253" s="18"/>
      <c r="U253" s="32" t="s">
        <v>568</v>
      </c>
      <c r="V253" s="18"/>
      <c r="W253" s="2" t="s">
        <v>414</v>
      </c>
      <c r="X253" s="2" t="s">
        <v>414</v>
      </c>
      <c r="Y253" s="2" t="s">
        <v>414</v>
      </c>
      <c r="Z253" s="18"/>
      <c r="AA253" s="2" t="s">
        <v>414</v>
      </c>
      <c r="AB253" s="18" t="s">
        <v>727</v>
      </c>
      <c r="AC253" s="14" t="s">
        <v>58</v>
      </c>
      <c r="AD253" s="14" t="s">
        <v>929</v>
      </c>
    </row>
    <row r="254" spans="1:30" ht="51" x14ac:dyDescent="0.2">
      <c r="A254" s="18" t="s">
        <v>397</v>
      </c>
      <c r="B254" s="14" t="s">
        <v>562</v>
      </c>
      <c r="C254" s="14">
        <v>2019</v>
      </c>
      <c r="D254" s="14">
        <v>2017</v>
      </c>
      <c r="E254" s="14" t="s">
        <v>106</v>
      </c>
      <c r="F254" s="14" t="s">
        <v>9</v>
      </c>
      <c r="G254" s="4" t="s">
        <v>571</v>
      </c>
      <c r="H254" s="14" t="s">
        <v>194</v>
      </c>
      <c r="I254" s="18" t="s">
        <v>598</v>
      </c>
      <c r="J254" s="18"/>
      <c r="K254" s="18" t="s">
        <v>594</v>
      </c>
      <c r="L254" s="18"/>
      <c r="M254" s="5" t="s">
        <v>597</v>
      </c>
      <c r="N254" s="5" t="s">
        <v>597</v>
      </c>
      <c r="O254" s="2">
        <v>2</v>
      </c>
      <c r="P254" s="18">
        <f>2/175*100</f>
        <v>1.1428571428571428</v>
      </c>
      <c r="Q254" s="14" t="s">
        <v>508</v>
      </c>
      <c r="R254" s="18"/>
      <c r="S254" s="14" t="s">
        <v>21</v>
      </c>
      <c r="T254" s="18"/>
      <c r="U254" s="32" t="s">
        <v>568</v>
      </c>
      <c r="V254" s="18"/>
      <c r="W254" s="2" t="s">
        <v>414</v>
      </c>
      <c r="X254" s="2" t="s">
        <v>414</v>
      </c>
      <c r="Y254" s="2" t="s">
        <v>414</v>
      </c>
      <c r="Z254" s="18"/>
      <c r="AA254" s="2" t="s">
        <v>414</v>
      </c>
      <c r="AB254" s="18" t="s">
        <v>727</v>
      </c>
      <c r="AC254" s="14" t="s">
        <v>58</v>
      </c>
      <c r="AD254" s="14" t="s">
        <v>929</v>
      </c>
    </row>
    <row r="255" spans="1:30" ht="51" x14ac:dyDescent="0.2">
      <c r="A255" s="18" t="s">
        <v>397</v>
      </c>
      <c r="B255" s="14" t="s">
        <v>562</v>
      </c>
      <c r="C255" s="14">
        <v>2019</v>
      </c>
      <c r="D255" s="14">
        <v>2017</v>
      </c>
      <c r="E255" s="18"/>
      <c r="F255" s="14" t="s">
        <v>9</v>
      </c>
      <c r="G255" s="4" t="s">
        <v>603</v>
      </c>
      <c r="H255" s="14" t="s">
        <v>615</v>
      </c>
      <c r="I255" s="5" t="s">
        <v>599</v>
      </c>
      <c r="J255" s="5" t="s">
        <v>600</v>
      </c>
      <c r="K255" s="5" t="s">
        <v>602</v>
      </c>
      <c r="L255" s="18" t="s">
        <v>610</v>
      </c>
      <c r="M255" s="5" t="s">
        <v>601</v>
      </c>
      <c r="N255" s="18"/>
      <c r="O255" s="18"/>
      <c r="P255" s="18"/>
      <c r="Q255" s="14" t="s">
        <v>51</v>
      </c>
      <c r="R255" s="18"/>
      <c r="S255" s="14" t="s">
        <v>21</v>
      </c>
      <c r="T255" s="18"/>
      <c r="U255" s="32" t="s">
        <v>568</v>
      </c>
      <c r="V255" s="18"/>
      <c r="W255" s="2" t="s">
        <v>414</v>
      </c>
      <c r="X255" s="2" t="s">
        <v>414</v>
      </c>
      <c r="Y255" s="2" t="s">
        <v>414</v>
      </c>
      <c r="Z255" s="18"/>
      <c r="AA255" s="2" t="s">
        <v>414</v>
      </c>
      <c r="AB255" s="18" t="s">
        <v>728</v>
      </c>
      <c r="AC255" s="14" t="s">
        <v>58</v>
      </c>
      <c r="AD255" s="14" t="s">
        <v>929</v>
      </c>
    </row>
    <row r="256" spans="1:30" ht="38.25" x14ac:dyDescent="0.2">
      <c r="A256" s="18" t="s">
        <v>604</v>
      </c>
      <c r="B256" s="14" t="s">
        <v>605</v>
      </c>
      <c r="C256" s="18" t="s">
        <v>606</v>
      </c>
      <c r="D256" s="18"/>
      <c r="E256" s="18"/>
      <c r="F256" s="14" t="s">
        <v>9</v>
      </c>
      <c r="G256" s="4" t="s">
        <v>607</v>
      </c>
      <c r="H256" s="14" t="s">
        <v>608</v>
      </c>
      <c r="I256" s="5" t="s">
        <v>609</v>
      </c>
      <c r="J256" s="18"/>
      <c r="K256" s="5" t="s">
        <v>602</v>
      </c>
      <c r="L256" s="18" t="s">
        <v>610</v>
      </c>
      <c r="M256" s="18"/>
      <c r="N256" s="18"/>
      <c r="O256" s="18"/>
      <c r="P256" s="18"/>
      <c r="Q256" s="14" t="s">
        <v>508</v>
      </c>
      <c r="R256" s="18"/>
      <c r="S256" s="14" t="s">
        <v>612</v>
      </c>
      <c r="T256" s="18"/>
      <c r="U256" s="32" t="s">
        <v>568</v>
      </c>
      <c r="V256" s="18"/>
      <c r="W256" s="18"/>
      <c r="X256" s="18"/>
      <c r="Y256" s="18"/>
      <c r="Z256" s="18"/>
      <c r="AA256" s="18"/>
      <c r="AB256" s="18" t="s">
        <v>613</v>
      </c>
      <c r="AC256" s="18"/>
      <c r="AD256" s="14" t="s">
        <v>929</v>
      </c>
    </row>
    <row r="257" spans="1:30" ht="38.25" x14ac:dyDescent="0.2">
      <c r="A257" s="18" t="s">
        <v>397</v>
      </c>
      <c r="B257" s="14" t="s">
        <v>562</v>
      </c>
      <c r="C257" s="18" t="s">
        <v>614</v>
      </c>
      <c r="D257" s="18"/>
      <c r="E257" s="18"/>
      <c r="F257" s="14" t="s">
        <v>9</v>
      </c>
      <c r="G257" s="4" t="s">
        <v>627</v>
      </c>
      <c r="H257" s="14" t="s">
        <v>628</v>
      </c>
      <c r="I257" s="5" t="s">
        <v>616</v>
      </c>
      <c r="J257" s="18"/>
      <c r="K257" s="5" t="s">
        <v>602</v>
      </c>
      <c r="L257" s="18"/>
      <c r="M257" s="18"/>
      <c r="N257" s="18"/>
      <c r="O257" s="18"/>
      <c r="P257" s="18"/>
      <c r="Q257" s="18"/>
      <c r="R257" s="18"/>
      <c r="S257" s="18" t="s">
        <v>611</v>
      </c>
      <c r="T257" s="18"/>
      <c r="U257" s="32" t="s">
        <v>568</v>
      </c>
      <c r="V257" s="18"/>
      <c r="W257" s="18">
        <v>4</v>
      </c>
      <c r="X257" s="18"/>
      <c r="Y257" s="18"/>
      <c r="Z257" s="18"/>
      <c r="AA257" s="18"/>
      <c r="AB257" s="18" t="s">
        <v>617</v>
      </c>
      <c r="AC257" s="18"/>
      <c r="AD257" s="14" t="s">
        <v>929</v>
      </c>
    </row>
    <row r="258" spans="1:30" ht="38.25" x14ac:dyDescent="0.2">
      <c r="A258" s="18" t="s">
        <v>397</v>
      </c>
      <c r="B258" s="14" t="s">
        <v>618</v>
      </c>
      <c r="C258" s="18" t="s">
        <v>619</v>
      </c>
      <c r="D258" s="18"/>
      <c r="E258" s="18"/>
      <c r="F258" s="14" t="s">
        <v>9</v>
      </c>
      <c r="G258" s="18"/>
      <c r="H258" s="14" t="s">
        <v>620</v>
      </c>
      <c r="I258" s="5" t="s">
        <v>609</v>
      </c>
      <c r="J258" s="18"/>
      <c r="K258" s="5" t="s">
        <v>602</v>
      </c>
      <c r="L258" s="18" t="s">
        <v>610</v>
      </c>
      <c r="M258" s="18" t="s">
        <v>182</v>
      </c>
      <c r="N258" s="18"/>
      <c r="O258" s="18"/>
      <c r="P258" s="61">
        <v>5.2999999999999999E-2</v>
      </c>
      <c r="Q258" s="14" t="s">
        <v>51</v>
      </c>
      <c r="R258" s="18"/>
      <c r="S258" s="18" t="s">
        <v>611</v>
      </c>
      <c r="T258" s="18"/>
      <c r="U258" s="32" t="s">
        <v>568</v>
      </c>
      <c r="V258" s="18"/>
      <c r="W258" s="18"/>
      <c r="X258" s="18"/>
      <c r="Y258" s="18"/>
      <c r="Z258" s="18"/>
      <c r="AA258" s="18"/>
      <c r="AB258" s="18" t="s">
        <v>621</v>
      </c>
      <c r="AC258" s="18"/>
      <c r="AD258" s="14" t="s">
        <v>929</v>
      </c>
    </row>
    <row r="259" spans="1:30" ht="38.25" x14ac:dyDescent="0.2">
      <c r="A259" s="18" t="s">
        <v>397</v>
      </c>
      <c r="B259" s="14" t="s">
        <v>622</v>
      </c>
      <c r="C259" s="18" t="s">
        <v>623</v>
      </c>
      <c r="D259" s="18"/>
      <c r="E259" s="18"/>
      <c r="F259" s="14" t="s">
        <v>530</v>
      </c>
      <c r="G259" s="4" t="s">
        <v>624</v>
      </c>
      <c r="H259" s="14" t="s">
        <v>535</v>
      </c>
      <c r="I259" s="5" t="s">
        <v>547</v>
      </c>
      <c r="J259" s="18"/>
      <c r="K259" s="5" t="s">
        <v>602</v>
      </c>
      <c r="L259" s="18"/>
      <c r="M259" s="18"/>
      <c r="N259" s="18"/>
      <c r="O259" s="18"/>
      <c r="P259" s="18"/>
      <c r="Q259" s="14" t="s">
        <v>625</v>
      </c>
      <c r="R259" s="18"/>
      <c r="S259" s="18" t="s">
        <v>611</v>
      </c>
      <c r="T259" s="18"/>
      <c r="U259" s="32" t="s">
        <v>568</v>
      </c>
      <c r="V259" s="18"/>
      <c r="W259" s="18">
        <v>2</v>
      </c>
      <c r="X259" s="18"/>
      <c r="Y259" s="18"/>
      <c r="Z259" s="18"/>
      <c r="AA259" s="18"/>
      <c r="AB259" s="18" t="s">
        <v>626</v>
      </c>
      <c r="AC259" s="18"/>
      <c r="AD259" s="14" t="s">
        <v>929</v>
      </c>
    </row>
    <row r="260" spans="1:30" ht="38.25" x14ac:dyDescent="0.2">
      <c r="A260" s="18" t="s">
        <v>397</v>
      </c>
      <c r="B260" s="14" t="s">
        <v>532</v>
      </c>
      <c r="C260" s="14" t="s">
        <v>629</v>
      </c>
      <c r="D260" s="18"/>
      <c r="E260" s="18" t="s">
        <v>23</v>
      </c>
      <c r="F260" s="18" t="s">
        <v>530</v>
      </c>
      <c r="G260" s="14" t="s">
        <v>538</v>
      </c>
      <c r="H260" s="14" t="s">
        <v>535</v>
      </c>
      <c r="I260" s="14" t="s">
        <v>630</v>
      </c>
      <c r="J260" s="14" t="s">
        <v>749</v>
      </c>
      <c r="K260" s="14" t="s">
        <v>631</v>
      </c>
      <c r="L260" s="14" t="s">
        <v>632</v>
      </c>
      <c r="M260" s="18"/>
      <c r="N260" s="18"/>
      <c r="O260" s="18">
        <v>389</v>
      </c>
      <c r="P260" s="18">
        <f>389/1932*100</f>
        <v>20.13457556935818</v>
      </c>
      <c r="Q260" s="18" t="s">
        <v>508</v>
      </c>
      <c r="R260" s="18"/>
      <c r="S260" s="14" t="s">
        <v>212</v>
      </c>
      <c r="T260" s="18"/>
      <c r="U260" s="18"/>
      <c r="V260" s="18"/>
      <c r="W260" s="18"/>
      <c r="X260" s="18"/>
      <c r="Y260" s="18"/>
      <c r="Z260" s="18"/>
      <c r="AA260" s="18"/>
      <c r="AB260" s="18" t="s">
        <v>633</v>
      </c>
      <c r="AC260" s="18"/>
      <c r="AD260" s="14" t="s">
        <v>929</v>
      </c>
    </row>
    <row r="261" spans="1:30" ht="38.25" x14ac:dyDescent="0.2">
      <c r="A261" s="18" t="s">
        <v>397</v>
      </c>
      <c r="B261" s="14" t="s">
        <v>532</v>
      </c>
      <c r="C261" s="14" t="s">
        <v>629</v>
      </c>
      <c r="D261" s="18"/>
      <c r="E261" s="18" t="s">
        <v>23</v>
      </c>
      <c r="F261" s="18" t="s">
        <v>530</v>
      </c>
      <c r="G261" s="14" t="s">
        <v>538</v>
      </c>
      <c r="H261" s="14" t="s">
        <v>535</v>
      </c>
      <c r="I261" s="14" t="s">
        <v>630</v>
      </c>
      <c r="J261" s="14" t="s">
        <v>749</v>
      </c>
      <c r="K261" s="14" t="s">
        <v>631</v>
      </c>
      <c r="L261" s="14" t="s">
        <v>632</v>
      </c>
      <c r="M261" s="18"/>
      <c r="N261" s="18"/>
      <c r="O261" s="18">
        <v>37</v>
      </c>
      <c r="P261" s="18">
        <f>37/1932*100</f>
        <v>1.9151138716356109</v>
      </c>
      <c r="Q261" s="18" t="s">
        <v>508</v>
      </c>
      <c r="R261" s="18"/>
      <c r="S261" s="14" t="s">
        <v>612</v>
      </c>
      <c r="T261" s="18"/>
      <c r="U261" s="18"/>
      <c r="V261" s="18"/>
      <c r="W261" s="18"/>
      <c r="X261" s="18"/>
      <c r="Y261" s="18"/>
      <c r="Z261" s="18"/>
      <c r="AA261" s="18"/>
      <c r="AB261" s="18" t="s">
        <v>633</v>
      </c>
      <c r="AC261" s="18"/>
      <c r="AD261" s="14" t="s">
        <v>929</v>
      </c>
    </row>
    <row r="262" spans="1:30" ht="38.25" x14ac:dyDescent="0.2">
      <c r="A262" s="18" t="s">
        <v>604</v>
      </c>
      <c r="B262" s="14" t="s">
        <v>248</v>
      </c>
      <c r="C262" s="14">
        <v>2002</v>
      </c>
      <c r="D262" s="14">
        <v>2002</v>
      </c>
      <c r="E262" s="14" t="s">
        <v>534</v>
      </c>
      <c r="F262" s="14" t="s">
        <v>637</v>
      </c>
      <c r="G262" s="14" t="s">
        <v>634</v>
      </c>
      <c r="H262" s="14" t="s">
        <v>403</v>
      </c>
      <c r="I262" s="14" t="s">
        <v>635</v>
      </c>
      <c r="J262" s="18"/>
      <c r="K262" s="14" t="s">
        <v>12</v>
      </c>
      <c r="L262" s="18"/>
      <c r="M262" s="18" t="s">
        <v>182</v>
      </c>
      <c r="N262" s="18"/>
      <c r="O262" s="18"/>
      <c r="P262" s="44">
        <v>0.16600000000000001</v>
      </c>
      <c r="Q262" s="14" t="s">
        <v>35</v>
      </c>
      <c r="R262" s="18"/>
      <c r="S262" s="14" t="s">
        <v>204</v>
      </c>
      <c r="T262" s="18"/>
      <c r="U262" s="14" t="s">
        <v>636</v>
      </c>
      <c r="V262" s="18"/>
      <c r="W262" s="18"/>
      <c r="X262" s="18"/>
      <c r="Y262" s="18"/>
      <c r="Z262" s="18"/>
      <c r="AA262" s="18"/>
      <c r="AB262" s="18" t="s">
        <v>638</v>
      </c>
      <c r="AC262" s="18"/>
      <c r="AD262" s="14" t="s">
        <v>929</v>
      </c>
    </row>
    <row r="263" spans="1:30" ht="89.25" x14ac:dyDescent="0.2">
      <c r="A263" s="18" t="s">
        <v>397</v>
      </c>
      <c r="B263" s="14" t="s">
        <v>354</v>
      </c>
      <c r="C263" s="14">
        <v>2019</v>
      </c>
      <c r="D263" s="14">
        <v>1998</v>
      </c>
      <c r="E263" s="14" t="s">
        <v>639</v>
      </c>
      <c r="F263" s="14" t="s">
        <v>359</v>
      </c>
      <c r="G263" s="14" t="s">
        <v>640</v>
      </c>
      <c r="H263" s="14" t="s">
        <v>620</v>
      </c>
      <c r="I263" s="14" t="s">
        <v>641</v>
      </c>
      <c r="J263" s="14" t="s">
        <v>642</v>
      </c>
      <c r="K263" s="14" t="s">
        <v>12</v>
      </c>
      <c r="L263" s="14" t="s">
        <v>181</v>
      </c>
      <c r="M263" s="18"/>
      <c r="N263" s="18"/>
      <c r="O263" s="14">
        <v>27</v>
      </c>
      <c r="P263" s="62">
        <v>0.51</v>
      </c>
      <c r="Q263" s="14" t="s">
        <v>51</v>
      </c>
      <c r="R263" s="18"/>
      <c r="S263" s="14" t="s">
        <v>156</v>
      </c>
      <c r="T263" s="18"/>
      <c r="U263" s="14" t="s">
        <v>185</v>
      </c>
      <c r="V263" s="14" t="s">
        <v>185</v>
      </c>
      <c r="W263" s="14">
        <v>0</v>
      </c>
      <c r="X263" s="14">
        <v>1</v>
      </c>
      <c r="Y263" s="18"/>
      <c r="Z263" s="18"/>
      <c r="AA263" s="18"/>
      <c r="AB263" s="18" t="s">
        <v>644</v>
      </c>
      <c r="AC263" s="18"/>
      <c r="AD263" s="14" t="s">
        <v>929</v>
      </c>
    </row>
    <row r="264" spans="1:30" ht="89.25" x14ac:dyDescent="0.2">
      <c r="A264" s="18" t="s">
        <v>397</v>
      </c>
      <c r="B264" s="14" t="s">
        <v>354</v>
      </c>
      <c r="C264" s="14">
        <v>2019</v>
      </c>
      <c r="D264" s="14">
        <v>2015</v>
      </c>
      <c r="E264" s="14" t="s">
        <v>534</v>
      </c>
      <c r="F264" s="14" t="s">
        <v>646</v>
      </c>
      <c r="G264" s="14" t="s">
        <v>640</v>
      </c>
      <c r="H264" s="14" t="s">
        <v>620</v>
      </c>
      <c r="I264" s="14" t="s">
        <v>645</v>
      </c>
      <c r="J264" s="18"/>
      <c r="K264" s="14" t="s">
        <v>12</v>
      </c>
      <c r="L264" s="14" t="s">
        <v>181</v>
      </c>
      <c r="M264" s="18"/>
      <c r="N264" s="18"/>
      <c r="O264" s="14">
        <v>2</v>
      </c>
      <c r="P264" s="18"/>
      <c r="Q264" s="18"/>
      <c r="R264" s="18"/>
      <c r="S264" s="18"/>
      <c r="T264" s="18"/>
      <c r="U264" s="14" t="s">
        <v>185</v>
      </c>
      <c r="V264" s="14" t="s">
        <v>185</v>
      </c>
      <c r="W264" s="18"/>
      <c r="X264" s="18"/>
      <c r="Y264" s="18"/>
      <c r="Z264" s="18"/>
      <c r="AA264" s="18"/>
      <c r="AB264" s="18" t="s">
        <v>644</v>
      </c>
      <c r="AC264" s="18"/>
      <c r="AD264" s="14" t="s">
        <v>929</v>
      </c>
    </row>
    <row r="265" spans="1:30" ht="51" x14ac:dyDescent="0.2">
      <c r="A265" s="18" t="s">
        <v>397</v>
      </c>
      <c r="B265" s="14" t="s">
        <v>354</v>
      </c>
      <c r="C265" s="14">
        <v>2019</v>
      </c>
      <c r="D265" s="14">
        <v>2013</v>
      </c>
      <c r="E265" s="14" t="s">
        <v>106</v>
      </c>
      <c r="F265" s="14" t="s">
        <v>9</v>
      </c>
      <c r="G265" s="14" t="s">
        <v>667</v>
      </c>
      <c r="H265" s="14" t="s">
        <v>620</v>
      </c>
      <c r="I265" s="14" t="s">
        <v>647</v>
      </c>
      <c r="J265" s="14" t="s">
        <v>656</v>
      </c>
      <c r="K265" s="14" t="s">
        <v>12</v>
      </c>
      <c r="L265" s="18"/>
      <c r="M265" s="18" t="s">
        <v>754</v>
      </c>
      <c r="N265" s="18"/>
      <c r="O265" s="14">
        <v>4</v>
      </c>
      <c r="P265" s="18">
        <v>0.75757575757575757</v>
      </c>
      <c r="Q265" s="18" t="s">
        <v>51</v>
      </c>
      <c r="R265" s="18"/>
      <c r="S265" s="14" t="s">
        <v>156</v>
      </c>
      <c r="T265" s="18"/>
      <c r="U265" s="18" t="s">
        <v>654</v>
      </c>
      <c r="V265" s="18" t="s">
        <v>654</v>
      </c>
      <c r="W265" s="14">
        <v>0</v>
      </c>
      <c r="X265" s="14">
        <v>0</v>
      </c>
      <c r="Y265" s="14">
        <v>0</v>
      </c>
      <c r="Z265" s="18"/>
      <c r="AA265" s="14">
        <v>0</v>
      </c>
      <c r="AB265" s="18" t="s">
        <v>726</v>
      </c>
      <c r="AC265" s="18"/>
      <c r="AD265" s="14" t="s">
        <v>929</v>
      </c>
    </row>
    <row r="266" spans="1:30" ht="51" x14ac:dyDescent="0.2">
      <c r="A266" s="18" t="s">
        <v>397</v>
      </c>
      <c r="B266" s="14" t="s">
        <v>354</v>
      </c>
      <c r="C266" s="14">
        <v>2019</v>
      </c>
      <c r="D266" s="14">
        <v>2013</v>
      </c>
      <c r="E266" s="14" t="s">
        <v>106</v>
      </c>
      <c r="F266" s="14" t="s">
        <v>9</v>
      </c>
      <c r="G266" s="14" t="s">
        <v>668</v>
      </c>
      <c r="H266" s="14" t="s">
        <v>620</v>
      </c>
      <c r="I266" s="14" t="s">
        <v>648</v>
      </c>
      <c r="J266" s="14" t="s">
        <v>657</v>
      </c>
      <c r="K266" s="14" t="s">
        <v>12</v>
      </c>
      <c r="L266" s="18"/>
      <c r="M266" s="18" t="s">
        <v>754</v>
      </c>
      <c r="N266" s="18"/>
      <c r="O266" s="14">
        <v>7</v>
      </c>
      <c r="P266" s="18">
        <v>2.4475524475524475</v>
      </c>
      <c r="Q266" s="18" t="s">
        <v>51</v>
      </c>
      <c r="R266" s="18"/>
      <c r="S266" s="14" t="s">
        <v>156</v>
      </c>
      <c r="T266" s="18"/>
      <c r="U266" s="18" t="s">
        <v>654</v>
      </c>
      <c r="V266" s="18" t="s">
        <v>654</v>
      </c>
      <c r="W266" s="14">
        <v>0</v>
      </c>
      <c r="X266" s="14">
        <v>0</v>
      </c>
      <c r="Y266" s="14" t="s">
        <v>397</v>
      </c>
      <c r="Z266" s="18"/>
      <c r="AA266" s="14">
        <v>0</v>
      </c>
      <c r="AB266" s="18" t="s">
        <v>726</v>
      </c>
      <c r="AC266" s="18"/>
      <c r="AD266" s="14" t="s">
        <v>929</v>
      </c>
    </row>
    <row r="267" spans="1:30" ht="51" x14ac:dyDescent="0.2">
      <c r="A267" s="18" t="s">
        <v>397</v>
      </c>
      <c r="B267" s="14" t="s">
        <v>354</v>
      </c>
      <c r="C267" s="14">
        <v>2019</v>
      </c>
      <c r="D267" s="14">
        <v>2013</v>
      </c>
      <c r="E267" s="14" t="s">
        <v>106</v>
      </c>
      <c r="F267" s="14" t="s">
        <v>9</v>
      </c>
      <c r="G267" s="14" t="s">
        <v>669</v>
      </c>
      <c r="H267" s="14" t="s">
        <v>620</v>
      </c>
      <c r="I267" s="14" t="s">
        <v>649</v>
      </c>
      <c r="J267" s="14" t="s">
        <v>658</v>
      </c>
      <c r="K267" s="14" t="s">
        <v>12</v>
      </c>
      <c r="L267" s="18"/>
      <c r="M267" s="18" t="s">
        <v>754</v>
      </c>
      <c r="N267" s="18"/>
      <c r="O267" s="14">
        <v>13</v>
      </c>
      <c r="P267" s="18">
        <v>2.3593466424682399</v>
      </c>
      <c r="Q267" s="18" t="s">
        <v>51</v>
      </c>
      <c r="R267" s="18"/>
      <c r="S267" s="14" t="s">
        <v>156</v>
      </c>
      <c r="T267" s="18"/>
      <c r="U267" s="18" t="s">
        <v>654</v>
      </c>
      <c r="V267" s="18" t="s">
        <v>654</v>
      </c>
      <c r="W267" s="14">
        <v>0</v>
      </c>
      <c r="X267" s="14">
        <v>0</v>
      </c>
      <c r="Y267" s="14" t="s">
        <v>397</v>
      </c>
      <c r="Z267" s="18"/>
      <c r="AA267" s="14">
        <v>0</v>
      </c>
      <c r="AB267" s="18" t="s">
        <v>726</v>
      </c>
      <c r="AC267" s="18"/>
      <c r="AD267" s="14" t="s">
        <v>929</v>
      </c>
    </row>
    <row r="268" spans="1:30" ht="76.5" x14ac:dyDescent="0.2">
      <c r="A268" s="18" t="s">
        <v>397</v>
      </c>
      <c r="B268" s="14" t="s">
        <v>354</v>
      </c>
      <c r="C268" s="14">
        <v>2019</v>
      </c>
      <c r="D268" s="14">
        <v>2013</v>
      </c>
      <c r="E268" s="14" t="s">
        <v>106</v>
      </c>
      <c r="F268" s="14" t="s">
        <v>9</v>
      </c>
      <c r="G268" s="14" t="s">
        <v>670</v>
      </c>
      <c r="H268" s="14" t="s">
        <v>620</v>
      </c>
      <c r="I268" s="14" t="s">
        <v>649</v>
      </c>
      <c r="J268" s="14" t="s">
        <v>659</v>
      </c>
      <c r="K268" s="14" t="s">
        <v>12</v>
      </c>
      <c r="L268" s="18"/>
      <c r="M268" s="18" t="s">
        <v>755</v>
      </c>
      <c r="N268" s="18"/>
      <c r="O268" s="14">
        <v>0</v>
      </c>
      <c r="P268" s="18">
        <v>0</v>
      </c>
      <c r="Q268" s="18" t="s">
        <v>51</v>
      </c>
      <c r="R268" s="18"/>
      <c r="S268" s="14" t="s">
        <v>156</v>
      </c>
      <c r="T268" s="18"/>
      <c r="U268" s="18" t="s">
        <v>654</v>
      </c>
      <c r="V268" s="18" t="s">
        <v>654</v>
      </c>
      <c r="W268" s="18"/>
      <c r="X268" s="18"/>
      <c r="Y268" s="18"/>
      <c r="Z268" s="18"/>
      <c r="AA268" s="18"/>
      <c r="AB268" s="18" t="s">
        <v>726</v>
      </c>
      <c r="AC268" s="18"/>
      <c r="AD268" s="14" t="s">
        <v>929</v>
      </c>
    </row>
    <row r="269" spans="1:30" ht="51" x14ac:dyDescent="0.2">
      <c r="A269" s="18" t="s">
        <v>397</v>
      </c>
      <c r="B269" s="14" t="s">
        <v>354</v>
      </c>
      <c r="C269" s="14">
        <v>2019</v>
      </c>
      <c r="D269" s="14">
        <v>2013</v>
      </c>
      <c r="E269" s="14" t="s">
        <v>106</v>
      </c>
      <c r="F269" s="14" t="s">
        <v>9</v>
      </c>
      <c r="G269" s="14" t="s">
        <v>671</v>
      </c>
      <c r="H269" s="14" t="s">
        <v>620</v>
      </c>
      <c r="I269" s="14" t="s">
        <v>650</v>
      </c>
      <c r="J269" s="14" t="s">
        <v>660</v>
      </c>
      <c r="K269" s="14" t="s">
        <v>12</v>
      </c>
      <c r="L269" s="18"/>
      <c r="M269" s="18" t="s">
        <v>754</v>
      </c>
      <c r="N269" s="18"/>
      <c r="O269" s="14">
        <v>17</v>
      </c>
      <c r="P269" s="18">
        <v>1.0240963855421688</v>
      </c>
      <c r="Q269" s="18" t="s">
        <v>51</v>
      </c>
      <c r="R269" s="18"/>
      <c r="S269" s="14" t="s">
        <v>156</v>
      </c>
      <c r="T269" s="18"/>
      <c r="U269" s="18" t="s">
        <v>654</v>
      </c>
      <c r="V269" s="18" t="s">
        <v>654</v>
      </c>
      <c r="W269" s="14">
        <v>0</v>
      </c>
      <c r="X269" s="14">
        <v>0</v>
      </c>
      <c r="Y269" s="14" t="s">
        <v>397</v>
      </c>
      <c r="Z269" s="18"/>
      <c r="AA269" s="14">
        <v>0</v>
      </c>
      <c r="AB269" s="18" t="s">
        <v>726</v>
      </c>
      <c r="AC269" s="18"/>
      <c r="AD269" s="14" t="s">
        <v>929</v>
      </c>
    </row>
    <row r="270" spans="1:30" ht="76.5" x14ac:dyDescent="0.2">
      <c r="A270" s="18" t="s">
        <v>397</v>
      </c>
      <c r="B270" s="14" t="s">
        <v>354</v>
      </c>
      <c r="C270" s="14">
        <v>2019</v>
      </c>
      <c r="D270" s="14">
        <v>2013</v>
      </c>
      <c r="E270" s="14" t="s">
        <v>106</v>
      </c>
      <c r="F270" s="14" t="s">
        <v>9</v>
      </c>
      <c r="G270" s="14" t="s">
        <v>672</v>
      </c>
      <c r="H270" s="14" t="s">
        <v>620</v>
      </c>
      <c r="I270" s="14" t="s">
        <v>650</v>
      </c>
      <c r="J270" s="14" t="s">
        <v>661</v>
      </c>
      <c r="K270" s="14" t="s">
        <v>12</v>
      </c>
      <c r="L270" s="18"/>
      <c r="M270" s="18" t="s">
        <v>755</v>
      </c>
      <c r="N270" s="18"/>
      <c r="O270" s="14">
        <v>15</v>
      </c>
      <c r="P270" s="18">
        <v>3.024193548387097</v>
      </c>
      <c r="Q270" s="18" t="s">
        <v>51</v>
      </c>
      <c r="R270" s="18"/>
      <c r="S270" s="14" t="s">
        <v>156</v>
      </c>
      <c r="T270" s="18"/>
      <c r="U270" s="18" t="s">
        <v>654</v>
      </c>
      <c r="V270" s="18" t="s">
        <v>654</v>
      </c>
      <c r="W270" s="14">
        <v>0</v>
      </c>
      <c r="X270" s="14">
        <v>0</v>
      </c>
      <c r="Y270" s="14" t="s">
        <v>397</v>
      </c>
      <c r="Z270" s="18"/>
      <c r="AA270" s="14">
        <v>0</v>
      </c>
      <c r="AB270" s="18" t="s">
        <v>726</v>
      </c>
      <c r="AC270" s="18"/>
      <c r="AD270" s="14" t="s">
        <v>929</v>
      </c>
    </row>
    <row r="271" spans="1:30" ht="63.75" x14ac:dyDescent="0.2">
      <c r="A271" s="18" t="s">
        <v>397</v>
      </c>
      <c r="B271" s="14" t="s">
        <v>354</v>
      </c>
      <c r="C271" s="14">
        <v>2019</v>
      </c>
      <c r="D271" s="14">
        <v>2013</v>
      </c>
      <c r="E271" s="14" t="s">
        <v>106</v>
      </c>
      <c r="F271" s="14" t="s">
        <v>9</v>
      </c>
      <c r="G271" s="14" t="s">
        <v>673</v>
      </c>
      <c r="H271" s="14" t="s">
        <v>620</v>
      </c>
      <c r="I271" s="14" t="s">
        <v>650</v>
      </c>
      <c r="J271" s="14" t="s">
        <v>662</v>
      </c>
      <c r="K271" s="14" t="s">
        <v>12</v>
      </c>
      <c r="L271" s="18"/>
      <c r="M271" s="18" t="s">
        <v>756</v>
      </c>
      <c r="N271" s="18"/>
      <c r="O271" s="14">
        <v>2</v>
      </c>
      <c r="P271" s="18">
        <v>4</v>
      </c>
      <c r="Q271" s="18" t="s">
        <v>51</v>
      </c>
      <c r="R271" s="18"/>
      <c r="S271" s="14" t="s">
        <v>156</v>
      </c>
      <c r="T271" s="18"/>
      <c r="U271" s="18" t="s">
        <v>654</v>
      </c>
      <c r="V271" s="18" t="s">
        <v>654</v>
      </c>
      <c r="W271" s="14">
        <v>0</v>
      </c>
      <c r="X271" s="14">
        <v>0</v>
      </c>
      <c r="Y271" s="14" t="s">
        <v>397</v>
      </c>
      <c r="Z271" s="18"/>
      <c r="AA271" s="14">
        <v>0</v>
      </c>
      <c r="AB271" s="18" t="s">
        <v>726</v>
      </c>
      <c r="AC271" s="18"/>
      <c r="AD271" s="14" t="s">
        <v>929</v>
      </c>
    </row>
    <row r="272" spans="1:30" ht="51" x14ac:dyDescent="0.2">
      <c r="A272" s="18" t="s">
        <v>397</v>
      </c>
      <c r="B272" s="14" t="s">
        <v>354</v>
      </c>
      <c r="C272" s="14">
        <v>2019</v>
      </c>
      <c r="D272" s="14">
        <v>2013</v>
      </c>
      <c r="E272" s="14" t="s">
        <v>106</v>
      </c>
      <c r="F272" s="14" t="s">
        <v>9</v>
      </c>
      <c r="G272" s="14" t="s">
        <v>674</v>
      </c>
      <c r="H272" s="14" t="s">
        <v>620</v>
      </c>
      <c r="I272" s="14" t="s">
        <v>651</v>
      </c>
      <c r="J272" s="14" t="s">
        <v>663</v>
      </c>
      <c r="K272" s="14" t="s">
        <v>12</v>
      </c>
      <c r="L272" s="18"/>
      <c r="M272" s="18" t="s">
        <v>754</v>
      </c>
      <c r="N272" s="18"/>
      <c r="O272" s="14">
        <v>15</v>
      </c>
      <c r="P272" s="18">
        <v>0.1272264631043257</v>
      </c>
      <c r="Q272" s="18" t="s">
        <v>51</v>
      </c>
      <c r="R272" s="18"/>
      <c r="S272" s="14" t="s">
        <v>156</v>
      </c>
      <c r="T272" s="18"/>
      <c r="U272" s="18" t="s">
        <v>654</v>
      </c>
      <c r="V272" s="18" t="s">
        <v>654</v>
      </c>
      <c r="W272" s="14">
        <v>0</v>
      </c>
      <c r="X272" s="14">
        <v>0</v>
      </c>
      <c r="Y272" s="14">
        <v>0</v>
      </c>
      <c r="Z272" s="18"/>
      <c r="AA272" s="14">
        <v>0</v>
      </c>
      <c r="AB272" s="18" t="s">
        <v>726</v>
      </c>
      <c r="AC272" s="18"/>
      <c r="AD272" s="14" t="s">
        <v>929</v>
      </c>
    </row>
    <row r="273" spans="1:30" ht="51" x14ac:dyDescent="0.2">
      <c r="A273" s="18" t="s">
        <v>397</v>
      </c>
      <c r="B273" s="14" t="s">
        <v>354</v>
      </c>
      <c r="C273" s="14">
        <v>2019</v>
      </c>
      <c r="D273" s="14">
        <v>2013</v>
      </c>
      <c r="E273" s="14" t="s">
        <v>106</v>
      </c>
      <c r="F273" s="14" t="s">
        <v>9</v>
      </c>
      <c r="G273" s="14" t="s">
        <v>675</v>
      </c>
      <c r="H273" s="14" t="s">
        <v>620</v>
      </c>
      <c r="I273" s="14" t="s">
        <v>652</v>
      </c>
      <c r="J273" s="14" t="s">
        <v>664</v>
      </c>
      <c r="K273" s="14" t="s">
        <v>12</v>
      </c>
      <c r="L273" s="18"/>
      <c r="M273" s="18" t="s">
        <v>754</v>
      </c>
      <c r="N273" s="18"/>
      <c r="O273" s="14">
        <v>12</v>
      </c>
      <c r="P273" s="18">
        <v>0.49607275733774286</v>
      </c>
      <c r="Q273" s="18" t="s">
        <v>51</v>
      </c>
      <c r="R273" s="18"/>
      <c r="S273" s="14" t="s">
        <v>156</v>
      </c>
      <c r="T273" s="18"/>
      <c r="U273" s="18" t="s">
        <v>654</v>
      </c>
      <c r="V273" s="18" t="s">
        <v>654</v>
      </c>
      <c r="W273" s="14">
        <v>0</v>
      </c>
      <c r="X273" s="14">
        <v>0</v>
      </c>
      <c r="Y273" s="14" t="s">
        <v>397</v>
      </c>
      <c r="Z273" s="18"/>
      <c r="AA273" s="14">
        <v>0</v>
      </c>
      <c r="AB273" s="18" t="s">
        <v>726</v>
      </c>
      <c r="AC273" s="18"/>
      <c r="AD273" s="14" t="s">
        <v>929</v>
      </c>
    </row>
    <row r="274" spans="1:30" ht="51" x14ac:dyDescent="0.2">
      <c r="A274" s="18" t="s">
        <v>397</v>
      </c>
      <c r="B274" s="14" t="s">
        <v>354</v>
      </c>
      <c r="C274" s="14">
        <v>2019</v>
      </c>
      <c r="D274" s="14">
        <v>2013</v>
      </c>
      <c r="E274" s="14" t="s">
        <v>106</v>
      </c>
      <c r="F274" s="14" t="s">
        <v>9</v>
      </c>
      <c r="G274" s="14" t="s">
        <v>676</v>
      </c>
      <c r="H274" s="14" t="s">
        <v>620</v>
      </c>
      <c r="I274" s="14" t="s">
        <v>678</v>
      </c>
      <c r="J274" s="14" t="s">
        <v>665</v>
      </c>
      <c r="K274" s="14" t="s">
        <v>12</v>
      </c>
      <c r="L274" s="18"/>
      <c r="M274" s="18" t="s">
        <v>754</v>
      </c>
      <c r="N274" s="18"/>
      <c r="O274" s="14">
        <v>11</v>
      </c>
      <c r="P274" s="18">
        <v>0.33072760072158752</v>
      </c>
      <c r="Q274" s="18" t="s">
        <v>51</v>
      </c>
      <c r="R274" s="18"/>
      <c r="S274" s="14" t="s">
        <v>156</v>
      </c>
      <c r="T274" s="18"/>
      <c r="U274" s="18" t="s">
        <v>654</v>
      </c>
      <c r="V274" s="18" t="s">
        <v>654</v>
      </c>
      <c r="W274" s="14">
        <v>0</v>
      </c>
      <c r="X274" s="14">
        <v>0</v>
      </c>
      <c r="Y274" s="14">
        <v>0</v>
      </c>
      <c r="Z274" s="18"/>
      <c r="AA274" s="14">
        <v>0</v>
      </c>
      <c r="AB274" s="18" t="s">
        <v>726</v>
      </c>
      <c r="AC274" s="18"/>
      <c r="AD274" s="14" t="s">
        <v>929</v>
      </c>
    </row>
    <row r="275" spans="1:30" ht="51" x14ac:dyDescent="0.2">
      <c r="A275" s="18" t="s">
        <v>397</v>
      </c>
      <c r="B275" s="14" t="s">
        <v>354</v>
      </c>
      <c r="C275" s="14">
        <v>2019</v>
      </c>
      <c r="D275" s="14">
        <v>2013</v>
      </c>
      <c r="E275" s="14" t="s">
        <v>106</v>
      </c>
      <c r="F275" s="14" t="s">
        <v>9</v>
      </c>
      <c r="G275" s="14" t="s">
        <v>677</v>
      </c>
      <c r="H275" s="14" t="s">
        <v>620</v>
      </c>
      <c r="I275" s="14" t="s">
        <v>653</v>
      </c>
      <c r="J275" s="14" t="s">
        <v>666</v>
      </c>
      <c r="K275" s="14" t="s">
        <v>12</v>
      </c>
      <c r="L275" s="18"/>
      <c r="M275" s="18" t="s">
        <v>754</v>
      </c>
      <c r="N275" s="18"/>
      <c r="O275" s="14">
        <v>7</v>
      </c>
      <c r="P275" s="18">
        <v>0.85158150851581504</v>
      </c>
      <c r="Q275" s="18" t="s">
        <v>655</v>
      </c>
      <c r="R275" s="18"/>
      <c r="S275" s="14" t="s">
        <v>156</v>
      </c>
      <c r="T275" s="18"/>
      <c r="U275" s="18" t="s">
        <v>654</v>
      </c>
      <c r="V275" s="18" t="s">
        <v>654</v>
      </c>
      <c r="W275" s="14">
        <v>0</v>
      </c>
      <c r="X275" s="14">
        <v>0</v>
      </c>
      <c r="Y275" s="14">
        <v>0</v>
      </c>
      <c r="Z275" s="18"/>
      <c r="AA275" s="14">
        <v>0</v>
      </c>
      <c r="AB275" s="18" t="s">
        <v>726</v>
      </c>
      <c r="AC275" s="18"/>
      <c r="AD275" s="14" t="s">
        <v>929</v>
      </c>
    </row>
    <row r="276" spans="1:30" ht="38.25" x14ac:dyDescent="0.2">
      <c r="A276" s="18" t="s">
        <v>397</v>
      </c>
      <c r="B276" s="14" t="s">
        <v>354</v>
      </c>
      <c r="C276" s="14">
        <v>2019</v>
      </c>
      <c r="D276" s="14">
        <v>2013</v>
      </c>
      <c r="E276" s="14" t="s">
        <v>106</v>
      </c>
      <c r="F276" s="14" t="s">
        <v>9</v>
      </c>
      <c r="G276" s="14" t="s">
        <v>679</v>
      </c>
      <c r="H276" s="14" t="s">
        <v>535</v>
      </c>
      <c r="I276" s="14" t="s">
        <v>680</v>
      </c>
      <c r="J276" s="14" t="s">
        <v>682</v>
      </c>
      <c r="K276" s="14" t="s">
        <v>12</v>
      </c>
      <c r="L276" s="18"/>
      <c r="M276" s="14" t="s">
        <v>685</v>
      </c>
      <c r="N276" s="18"/>
      <c r="O276" s="14">
        <v>4</v>
      </c>
      <c r="P276" s="18">
        <f>1/4*100</f>
        <v>25</v>
      </c>
      <c r="Q276" s="18"/>
      <c r="R276" s="18"/>
      <c r="S276" s="14" t="s">
        <v>156</v>
      </c>
      <c r="T276" s="18"/>
      <c r="U276" s="18" t="s">
        <v>684</v>
      </c>
      <c r="V276" s="18" t="s">
        <v>684</v>
      </c>
      <c r="W276" s="18"/>
      <c r="X276" s="18"/>
      <c r="Y276" s="14"/>
      <c r="Z276" s="18"/>
      <c r="AA276" s="18"/>
      <c r="AB276" s="18" t="s">
        <v>726</v>
      </c>
      <c r="AC276" s="14" t="s">
        <v>58</v>
      </c>
      <c r="AD276" s="14" t="s">
        <v>929</v>
      </c>
    </row>
    <row r="277" spans="1:30" ht="38.25" x14ac:dyDescent="0.2">
      <c r="A277" s="18" t="s">
        <v>397</v>
      </c>
      <c r="B277" s="14" t="s">
        <v>354</v>
      </c>
      <c r="C277" s="14">
        <v>2019</v>
      </c>
      <c r="D277" s="14">
        <v>2013</v>
      </c>
      <c r="E277" s="14" t="s">
        <v>106</v>
      </c>
      <c r="F277" s="14" t="s">
        <v>9</v>
      </c>
      <c r="G277" s="14" t="s">
        <v>679</v>
      </c>
      <c r="H277" s="14" t="s">
        <v>535</v>
      </c>
      <c r="I277" s="14" t="s">
        <v>681</v>
      </c>
      <c r="J277" s="14" t="s">
        <v>683</v>
      </c>
      <c r="K277" s="14" t="s">
        <v>12</v>
      </c>
      <c r="L277" s="18"/>
      <c r="M277" s="18"/>
      <c r="N277" s="18"/>
      <c r="O277" s="14">
        <v>0</v>
      </c>
      <c r="P277" s="18">
        <v>0</v>
      </c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 t="s">
        <v>726</v>
      </c>
      <c r="AC277" s="18"/>
      <c r="AD277" s="14" t="s">
        <v>929</v>
      </c>
    </row>
    <row r="278" spans="1:30" ht="63.75" x14ac:dyDescent="0.2">
      <c r="A278" s="18" t="s">
        <v>397</v>
      </c>
      <c r="B278" s="14" t="s">
        <v>144</v>
      </c>
      <c r="C278" s="14">
        <v>2017</v>
      </c>
      <c r="D278" s="18"/>
      <c r="E278" s="18" t="s">
        <v>531</v>
      </c>
      <c r="F278" s="18"/>
      <c r="G278" s="14" t="s">
        <v>686</v>
      </c>
      <c r="H278" s="14" t="s">
        <v>687</v>
      </c>
      <c r="I278" s="14" t="s">
        <v>688</v>
      </c>
      <c r="J278" s="18"/>
      <c r="K278" s="14" t="s">
        <v>31</v>
      </c>
      <c r="L278" s="14" t="s">
        <v>151</v>
      </c>
      <c r="M278" s="18"/>
      <c r="N278" s="18"/>
      <c r="O278" s="18"/>
      <c r="P278" s="18"/>
      <c r="Q278" s="14" t="s">
        <v>154</v>
      </c>
      <c r="R278" s="18"/>
      <c r="S278" s="14" t="s">
        <v>156</v>
      </c>
      <c r="T278" s="14" t="s">
        <v>157</v>
      </c>
      <c r="U278" s="14" t="s">
        <v>158</v>
      </c>
      <c r="V278" s="14" t="s">
        <v>159</v>
      </c>
      <c r="W278" s="14">
        <v>1</v>
      </c>
      <c r="X278" s="18"/>
      <c r="Y278" s="18"/>
      <c r="Z278" s="18"/>
      <c r="AA278" s="18"/>
      <c r="AB278" s="18" t="s">
        <v>689</v>
      </c>
      <c r="AC278" s="18"/>
      <c r="AD278" s="14" t="s">
        <v>929</v>
      </c>
    </row>
    <row r="279" spans="1:30" ht="63.75" x14ac:dyDescent="0.2">
      <c r="A279" s="18" t="s">
        <v>397</v>
      </c>
      <c r="B279" s="14" t="s">
        <v>144</v>
      </c>
      <c r="C279" s="14">
        <v>2019</v>
      </c>
      <c r="D279" s="18"/>
      <c r="E279" s="18" t="s">
        <v>106</v>
      </c>
      <c r="F279" s="18"/>
      <c r="G279" s="8" t="s">
        <v>690</v>
      </c>
      <c r="H279" s="14" t="s">
        <v>694</v>
      </c>
      <c r="I279" s="14" t="s">
        <v>738</v>
      </c>
      <c r="J279" s="9" t="s">
        <v>712</v>
      </c>
      <c r="K279" s="14" t="s">
        <v>711</v>
      </c>
      <c r="L279" s="14"/>
      <c r="M279" s="9" t="s">
        <v>721</v>
      </c>
      <c r="N279" s="2"/>
      <c r="O279" s="2">
        <v>0</v>
      </c>
      <c r="P279" s="63">
        <v>0</v>
      </c>
      <c r="Q279" s="14" t="s">
        <v>154</v>
      </c>
      <c r="R279" s="18"/>
      <c r="S279" s="14" t="s">
        <v>695</v>
      </c>
      <c r="T279" s="18"/>
      <c r="U279" s="14" t="s">
        <v>158</v>
      </c>
      <c r="V279" s="18"/>
      <c r="W279" s="10">
        <v>0</v>
      </c>
      <c r="X279" s="10">
        <v>0</v>
      </c>
      <c r="Y279" s="10">
        <v>0</v>
      </c>
      <c r="Z279" s="18"/>
      <c r="AA279" s="10">
        <v>0</v>
      </c>
      <c r="AB279" s="18" t="s">
        <v>725</v>
      </c>
      <c r="AC279" s="18"/>
      <c r="AD279" s="14" t="s">
        <v>929</v>
      </c>
    </row>
    <row r="280" spans="1:30" ht="63.75" x14ac:dyDescent="0.2">
      <c r="A280" s="18" t="s">
        <v>397</v>
      </c>
      <c r="B280" s="14" t="s">
        <v>144</v>
      </c>
      <c r="C280" s="14">
        <v>2019</v>
      </c>
      <c r="D280" s="18"/>
      <c r="E280" s="18" t="s">
        <v>106</v>
      </c>
      <c r="F280" s="18"/>
      <c r="G280" s="8" t="s">
        <v>691</v>
      </c>
      <c r="H280" s="14" t="s">
        <v>687</v>
      </c>
      <c r="I280" s="14" t="s">
        <v>730</v>
      </c>
      <c r="J280" s="9" t="s">
        <v>713</v>
      </c>
      <c r="K280" s="14" t="s">
        <v>308</v>
      </c>
      <c r="L280" s="14"/>
      <c r="M280" s="9" t="s">
        <v>137</v>
      </c>
      <c r="N280" s="2"/>
      <c r="O280" s="2">
        <v>20</v>
      </c>
      <c r="P280" s="63">
        <v>2.5</v>
      </c>
      <c r="Q280" s="14" t="s">
        <v>154</v>
      </c>
      <c r="R280" s="18"/>
      <c r="S280" s="14" t="s">
        <v>695</v>
      </c>
      <c r="T280" s="18"/>
      <c r="U280" s="14" t="s">
        <v>158</v>
      </c>
      <c r="V280" s="18"/>
      <c r="W280" s="10">
        <v>0</v>
      </c>
      <c r="X280" s="10">
        <v>0</v>
      </c>
      <c r="Y280" s="10">
        <v>0</v>
      </c>
      <c r="Z280" s="18"/>
      <c r="AA280" s="10">
        <v>0</v>
      </c>
      <c r="AB280" s="18" t="s">
        <v>725</v>
      </c>
      <c r="AC280" s="18"/>
      <c r="AD280" s="14" t="s">
        <v>929</v>
      </c>
    </row>
    <row r="281" spans="1:30" ht="63.75" x14ac:dyDescent="0.2">
      <c r="A281" s="18" t="s">
        <v>397</v>
      </c>
      <c r="B281" s="14" t="s">
        <v>144</v>
      </c>
      <c r="C281" s="14">
        <v>2019</v>
      </c>
      <c r="D281" s="18"/>
      <c r="E281" s="18" t="s">
        <v>106</v>
      </c>
      <c r="F281" s="18"/>
      <c r="G281" s="8" t="s">
        <v>691</v>
      </c>
      <c r="H281" s="14" t="s">
        <v>687</v>
      </c>
      <c r="I281" s="14" t="s">
        <v>731</v>
      </c>
      <c r="J281" s="9" t="s">
        <v>714</v>
      </c>
      <c r="K281" s="14" t="s">
        <v>308</v>
      </c>
      <c r="L281" s="14"/>
      <c r="M281" s="9" t="s">
        <v>137</v>
      </c>
      <c r="N281" s="2"/>
      <c r="O281" s="2">
        <v>31</v>
      </c>
      <c r="P281" s="63">
        <v>27.192982456140353</v>
      </c>
      <c r="Q281" s="14" t="s">
        <v>154</v>
      </c>
      <c r="R281" s="18"/>
      <c r="S281" s="14" t="s">
        <v>695</v>
      </c>
      <c r="T281" s="18"/>
      <c r="U281" s="14" t="s">
        <v>158</v>
      </c>
      <c r="V281" s="18"/>
      <c r="W281" s="10">
        <v>0</v>
      </c>
      <c r="X281" s="10">
        <v>0</v>
      </c>
      <c r="Y281" s="10">
        <v>0</v>
      </c>
      <c r="Z281" s="18"/>
      <c r="AA281" s="10">
        <v>0</v>
      </c>
      <c r="AB281" s="18" t="s">
        <v>725</v>
      </c>
      <c r="AC281" s="18"/>
      <c r="AD281" s="14" t="s">
        <v>929</v>
      </c>
    </row>
    <row r="282" spans="1:30" ht="63.75" x14ac:dyDescent="0.2">
      <c r="A282" s="18" t="s">
        <v>397</v>
      </c>
      <c r="B282" s="14" t="s">
        <v>144</v>
      </c>
      <c r="C282" s="14">
        <v>2019</v>
      </c>
      <c r="D282" s="18"/>
      <c r="E282" s="18" t="s">
        <v>106</v>
      </c>
      <c r="F282" s="18"/>
      <c r="G282" s="8" t="s">
        <v>692</v>
      </c>
      <c r="H282" s="14" t="s">
        <v>164</v>
      </c>
      <c r="I282" s="14" t="s">
        <v>732</v>
      </c>
      <c r="J282" s="11" t="s">
        <v>715</v>
      </c>
      <c r="K282" s="14" t="s">
        <v>710</v>
      </c>
      <c r="L282" s="14"/>
      <c r="M282" s="9" t="s">
        <v>720</v>
      </c>
      <c r="N282" s="2"/>
      <c r="O282" s="2">
        <v>19</v>
      </c>
      <c r="P282" s="63">
        <v>0.64625850340136048</v>
      </c>
      <c r="Q282" s="14" t="s">
        <v>154</v>
      </c>
      <c r="R282" s="18"/>
      <c r="S282" s="14" t="s">
        <v>695</v>
      </c>
      <c r="T282" s="18"/>
      <c r="U282" s="14" t="s">
        <v>158</v>
      </c>
      <c r="V282" s="18"/>
      <c r="W282" s="10" t="s">
        <v>414</v>
      </c>
      <c r="X282" s="10">
        <v>0</v>
      </c>
      <c r="Y282" s="10">
        <v>0</v>
      </c>
      <c r="Z282" s="18"/>
      <c r="AA282" s="10">
        <v>0</v>
      </c>
      <c r="AB282" s="18" t="s">
        <v>725</v>
      </c>
      <c r="AC282" s="18"/>
      <c r="AD282" s="14" t="s">
        <v>929</v>
      </c>
    </row>
    <row r="283" spans="1:30" ht="63.75" x14ac:dyDescent="0.2">
      <c r="A283" s="18" t="s">
        <v>397</v>
      </c>
      <c r="B283" s="14" t="s">
        <v>144</v>
      </c>
      <c r="C283" s="14">
        <v>2019</v>
      </c>
      <c r="D283" s="18"/>
      <c r="E283" s="18" t="s">
        <v>106</v>
      </c>
      <c r="F283" s="18"/>
      <c r="G283" s="8" t="s">
        <v>692</v>
      </c>
      <c r="H283" s="14" t="s">
        <v>164</v>
      </c>
      <c r="I283" s="14" t="s">
        <v>732</v>
      </c>
      <c r="J283" s="11" t="s">
        <v>716</v>
      </c>
      <c r="K283" s="14" t="s">
        <v>710</v>
      </c>
      <c r="L283" s="14"/>
      <c r="M283" s="9" t="s">
        <v>720</v>
      </c>
      <c r="N283" s="2"/>
      <c r="O283" s="2">
        <v>8</v>
      </c>
      <c r="P283" s="63">
        <v>0.74557315936626278</v>
      </c>
      <c r="Q283" s="14" t="s">
        <v>154</v>
      </c>
      <c r="R283" s="18"/>
      <c r="S283" s="14" t="s">
        <v>695</v>
      </c>
      <c r="T283" s="18"/>
      <c r="U283" s="14" t="s">
        <v>158</v>
      </c>
      <c r="V283" s="18"/>
      <c r="W283" s="10">
        <v>0</v>
      </c>
      <c r="X283" s="10">
        <v>0</v>
      </c>
      <c r="Y283" s="10">
        <v>0</v>
      </c>
      <c r="Z283" s="18"/>
      <c r="AA283" s="10">
        <v>0</v>
      </c>
      <c r="AB283" s="18" t="s">
        <v>725</v>
      </c>
      <c r="AC283" s="18"/>
      <c r="AD283" s="14" t="s">
        <v>929</v>
      </c>
    </row>
    <row r="284" spans="1:30" ht="63.75" x14ac:dyDescent="0.2">
      <c r="A284" s="18" t="s">
        <v>397</v>
      </c>
      <c r="B284" s="14" t="s">
        <v>144</v>
      </c>
      <c r="C284" s="14">
        <v>2019</v>
      </c>
      <c r="D284" s="18"/>
      <c r="E284" s="18" t="s">
        <v>106</v>
      </c>
      <c r="F284" s="18"/>
      <c r="G284" s="8" t="s">
        <v>692</v>
      </c>
      <c r="H284" s="14" t="s">
        <v>164</v>
      </c>
      <c r="I284" s="14" t="s">
        <v>732</v>
      </c>
      <c r="J284" s="11" t="s">
        <v>717</v>
      </c>
      <c r="K284" s="14" t="s">
        <v>710</v>
      </c>
      <c r="L284" s="14"/>
      <c r="M284" s="9" t="s">
        <v>720</v>
      </c>
      <c r="N284" s="2"/>
      <c r="O284" s="2">
        <v>14</v>
      </c>
      <c r="P284" s="63">
        <v>0.22812449079354732</v>
      </c>
      <c r="Q284" s="14" t="s">
        <v>154</v>
      </c>
      <c r="R284" s="18"/>
      <c r="S284" s="14" t="s">
        <v>695</v>
      </c>
      <c r="T284" s="18"/>
      <c r="U284" s="14" t="s">
        <v>158</v>
      </c>
      <c r="V284" s="18"/>
      <c r="W284" s="10">
        <v>0</v>
      </c>
      <c r="X284" s="10">
        <v>0</v>
      </c>
      <c r="Y284" s="10">
        <v>0</v>
      </c>
      <c r="Z284" s="18"/>
      <c r="AA284" s="10">
        <v>0</v>
      </c>
      <c r="AB284" s="18" t="s">
        <v>725</v>
      </c>
      <c r="AC284" s="18"/>
      <c r="AD284" s="14" t="s">
        <v>929</v>
      </c>
    </row>
    <row r="285" spans="1:30" ht="63.75" x14ac:dyDescent="0.2">
      <c r="A285" s="18" t="s">
        <v>397</v>
      </c>
      <c r="B285" s="14" t="s">
        <v>144</v>
      </c>
      <c r="C285" s="14">
        <v>2019</v>
      </c>
      <c r="D285" s="18"/>
      <c r="E285" s="18" t="s">
        <v>106</v>
      </c>
      <c r="F285" s="18"/>
      <c r="G285" s="8" t="s">
        <v>692</v>
      </c>
      <c r="H285" s="14" t="s">
        <v>164</v>
      </c>
      <c r="I285" s="14" t="s">
        <v>732</v>
      </c>
      <c r="J285" s="11" t="s">
        <v>718</v>
      </c>
      <c r="K285" s="14" t="s">
        <v>710</v>
      </c>
      <c r="L285" s="14"/>
      <c r="M285" s="9" t="s">
        <v>720</v>
      </c>
      <c r="N285" s="2"/>
      <c r="O285" s="2">
        <v>16</v>
      </c>
      <c r="P285" s="63">
        <v>0.15841584158415842</v>
      </c>
      <c r="Q285" s="14" t="s">
        <v>154</v>
      </c>
      <c r="R285" s="18"/>
      <c r="S285" s="14" t="s">
        <v>695</v>
      </c>
      <c r="T285" s="18"/>
      <c r="U285" s="14" t="s">
        <v>158</v>
      </c>
      <c r="V285" s="18"/>
      <c r="W285" s="10">
        <v>0</v>
      </c>
      <c r="X285" s="10">
        <v>0</v>
      </c>
      <c r="Y285" s="10">
        <v>0</v>
      </c>
      <c r="Z285" s="18"/>
      <c r="AA285" s="10">
        <v>0</v>
      </c>
      <c r="AB285" s="18" t="s">
        <v>725</v>
      </c>
      <c r="AC285" s="18"/>
      <c r="AD285" s="14" t="s">
        <v>929</v>
      </c>
    </row>
    <row r="286" spans="1:30" ht="63.75" x14ac:dyDescent="0.2">
      <c r="A286" s="18" t="s">
        <v>397</v>
      </c>
      <c r="B286" s="14" t="s">
        <v>144</v>
      </c>
      <c r="C286" s="14">
        <v>2019</v>
      </c>
      <c r="D286" s="18"/>
      <c r="E286" s="18" t="s">
        <v>106</v>
      </c>
      <c r="F286" s="18"/>
      <c r="G286" s="8" t="s">
        <v>692</v>
      </c>
      <c r="H286" s="14" t="s">
        <v>164</v>
      </c>
      <c r="I286" s="14" t="s">
        <v>732</v>
      </c>
      <c r="J286" s="11" t="s">
        <v>719</v>
      </c>
      <c r="K286" s="14" t="s">
        <v>710</v>
      </c>
      <c r="L286" s="14"/>
      <c r="M286" s="9" t="s">
        <v>720</v>
      </c>
      <c r="N286" s="2"/>
      <c r="O286" s="2">
        <v>4</v>
      </c>
      <c r="P286" s="63">
        <v>0.19831432821021316</v>
      </c>
      <c r="Q286" s="14" t="s">
        <v>154</v>
      </c>
      <c r="R286" s="18"/>
      <c r="S286" s="14" t="s">
        <v>695</v>
      </c>
      <c r="T286" s="18"/>
      <c r="U286" s="14" t="s">
        <v>158</v>
      </c>
      <c r="V286" s="18"/>
      <c r="W286" s="10">
        <v>0</v>
      </c>
      <c r="X286" s="10">
        <v>0</v>
      </c>
      <c r="Y286" s="10">
        <v>0</v>
      </c>
      <c r="Z286" s="18"/>
      <c r="AA286" s="10">
        <v>0</v>
      </c>
      <c r="AB286" s="18" t="s">
        <v>725</v>
      </c>
      <c r="AC286" s="18"/>
      <c r="AD286" s="14" t="s">
        <v>929</v>
      </c>
    </row>
    <row r="287" spans="1:30" ht="51" x14ac:dyDescent="0.2">
      <c r="A287" s="18" t="s">
        <v>397</v>
      </c>
      <c r="B287" s="14" t="s">
        <v>144</v>
      </c>
      <c r="C287" s="14">
        <v>2019</v>
      </c>
      <c r="D287" s="18"/>
      <c r="E287" s="18" t="s">
        <v>106</v>
      </c>
      <c r="F287" s="18"/>
      <c r="G287" s="8" t="s">
        <v>693</v>
      </c>
      <c r="H287" s="14" t="s">
        <v>164</v>
      </c>
      <c r="I287" s="18" t="s">
        <v>737</v>
      </c>
      <c r="J287" s="14" t="s">
        <v>696</v>
      </c>
      <c r="K287" s="14" t="s">
        <v>308</v>
      </c>
      <c r="L287" s="14"/>
      <c r="M287" s="11" t="s">
        <v>722</v>
      </c>
      <c r="N287" s="2"/>
      <c r="O287" s="2">
        <v>12</v>
      </c>
      <c r="P287" s="63">
        <v>0.22658610271903326</v>
      </c>
      <c r="Q287" s="14" t="s">
        <v>508</v>
      </c>
      <c r="R287" s="18"/>
      <c r="S287" s="14" t="s">
        <v>695</v>
      </c>
      <c r="T287" s="18"/>
      <c r="U287" s="14" t="s">
        <v>709</v>
      </c>
      <c r="V287" s="18"/>
      <c r="W287" s="10">
        <v>0</v>
      </c>
      <c r="X287" s="18"/>
      <c r="Y287" s="18"/>
      <c r="Z287" s="18"/>
      <c r="AA287" s="18"/>
      <c r="AB287" s="18" t="s">
        <v>725</v>
      </c>
      <c r="AC287" s="18"/>
      <c r="AD287" s="14" t="s">
        <v>929</v>
      </c>
    </row>
    <row r="288" spans="1:30" ht="51" x14ac:dyDescent="0.2">
      <c r="A288" s="18" t="s">
        <v>397</v>
      </c>
      <c r="B288" s="14" t="s">
        <v>144</v>
      </c>
      <c r="C288" s="14">
        <v>2019</v>
      </c>
      <c r="D288" s="18"/>
      <c r="E288" s="18" t="s">
        <v>106</v>
      </c>
      <c r="F288" s="18"/>
      <c r="G288" s="8" t="s">
        <v>693</v>
      </c>
      <c r="H288" s="14" t="s">
        <v>164</v>
      </c>
      <c r="I288" s="14" t="s">
        <v>733</v>
      </c>
      <c r="J288" s="14" t="s">
        <v>697</v>
      </c>
      <c r="K288" s="14" t="s">
        <v>308</v>
      </c>
      <c r="L288" s="14"/>
      <c r="M288" s="11" t="s">
        <v>722</v>
      </c>
      <c r="N288" s="2"/>
      <c r="O288" s="2">
        <v>24</v>
      </c>
      <c r="P288" s="63">
        <v>0.73037127206329888</v>
      </c>
      <c r="Q288" s="14" t="s">
        <v>508</v>
      </c>
      <c r="R288" s="18"/>
      <c r="S288" s="14" t="s">
        <v>695</v>
      </c>
      <c r="T288" s="18"/>
      <c r="U288" s="14" t="s">
        <v>709</v>
      </c>
      <c r="V288" s="18"/>
      <c r="W288" s="10">
        <v>0</v>
      </c>
      <c r="X288" s="18"/>
      <c r="Y288" s="18"/>
      <c r="Z288" s="18"/>
      <c r="AA288" s="18"/>
      <c r="AB288" s="18" t="s">
        <v>725</v>
      </c>
      <c r="AC288" s="18"/>
      <c r="AD288" s="14" t="s">
        <v>929</v>
      </c>
    </row>
    <row r="289" spans="1:30" ht="51" x14ac:dyDescent="0.2">
      <c r="A289" s="18" t="s">
        <v>397</v>
      </c>
      <c r="B289" s="14" t="s">
        <v>144</v>
      </c>
      <c r="C289" s="14">
        <v>2019</v>
      </c>
      <c r="D289" s="18"/>
      <c r="E289" s="18" t="s">
        <v>106</v>
      </c>
      <c r="F289" s="18"/>
      <c r="G289" s="8" t="s">
        <v>693</v>
      </c>
      <c r="H289" s="14" t="s">
        <v>164</v>
      </c>
      <c r="I289" s="18" t="s">
        <v>737</v>
      </c>
      <c r="J289" s="14" t="s">
        <v>698</v>
      </c>
      <c r="K289" s="14" t="s">
        <v>308</v>
      </c>
      <c r="L289" s="14"/>
      <c r="M289" s="11" t="s">
        <v>722</v>
      </c>
      <c r="N289" s="2"/>
      <c r="O289" s="2">
        <v>37</v>
      </c>
      <c r="P289" s="63">
        <v>0.2203823932336649</v>
      </c>
      <c r="Q289" s="14" t="s">
        <v>508</v>
      </c>
      <c r="R289" s="18"/>
      <c r="S289" s="14" t="s">
        <v>695</v>
      </c>
      <c r="T289" s="18"/>
      <c r="U289" s="14" t="s">
        <v>709</v>
      </c>
      <c r="V289" s="18"/>
      <c r="W289" s="10">
        <v>0</v>
      </c>
      <c r="X289" s="18"/>
      <c r="Y289" s="18"/>
      <c r="Z289" s="18"/>
      <c r="AA289" s="18"/>
      <c r="AB289" s="18" t="s">
        <v>725</v>
      </c>
      <c r="AC289" s="18"/>
      <c r="AD289" s="14" t="s">
        <v>929</v>
      </c>
    </row>
    <row r="290" spans="1:30" ht="51" x14ac:dyDescent="0.2">
      <c r="A290" s="18" t="s">
        <v>397</v>
      </c>
      <c r="B290" s="14" t="s">
        <v>144</v>
      </c>
      <c r="C290" s="14">
        <v>2019</v>
      </c>
      <c r="D290" s="18"/>
      <c r="E290" s="18" t="s">
        <v>106</v>
      </c>
      <c r="F290" s="18"/>
      <c r="G290" s="8" t="s">
        <v>693</v>
      </c>
      <c r="H290" s="14" t="s">
        <v>164</v>
      </c>
      <c r="I290" s="14" t="s">
        <v>733</v>
      </c>
      <c r="J290" s="14" t="s">
        <v>699</v>
      </c>
      <c r="K290" s="14" t="s">
        <v>308</v>
      </c>
      <c r="L290" s="14"/>
      <c r="M290" s="11" t="s">
        <v>722</v>
      </c>
      <c r="N290" s="2"/>
      <c r="O290" s="2">
        <v>6</v>
      </c>
      <c r="P290" s="63">
        <v>0.31120331950207469</v>
      </c>
      <c r="Q290" s="14" t="s">
        <v>508</v>
      </c>
      <c r="R290" s="18"/>
      <c r="S290" s="14" t="s">
        <v>695</v>
      </c>
      <c r="T290" s="18"/>
      <c r="U290" s="14" t="s">
        <v>709</v>
      </c>
      <c r="V290" s="18"/>
      <c r="W290" s="10">
        <v>0</v>
      </c>
      <c r="X290" s="18"/>
      <c r="Y290" s="18"/>
      <c r="Z290" s="18"/>
      <c r="AA290" s="18"/>
      <c r="AB290" s="18" t="s">
        <v>725</v>
      </c>
      <c r="AC290" s="18"/>
      <c r="AD290" s="14" t="s">
        <v>929</v>
      </c>
    </row>
    <row r="291" spans="1:30" ht="51" x14ac:dyDescent="0.2">
      <c r="A291" s="18" t="s">
        <v>397</v>
      </c>
      <c r="B291" s="14" t="s">
        <v>144</v>
      </c>
      <c r="C291" s="14">
        <v>2019</v>
      </c>
      <c r="D291" s="18"/>
      <c r="E291" s="18" t="s">
        <v>106</v>
      </c>
      <c r="F291" s="18"/>
      <c r="G291" s="8" t="s">
        <v>693</v>
      </c>
      <c r="H291" s="14" t="s">
        <v>164</v>
      </c>
      <c r="I291" s="18" t="s">
        <v>734</v>
      </c>
      <c r="J291" s="14" t="s">
        <v>700</v>
      </c>
      <c r="K291" s="14" t="s">
        <v>308</v>
      </c>
      <c r="L291" s="14"/>
      <c r="M291" s="11" t="s">
        <v>722</v>
      </c>
      <c r="N291" s="2"/>
      <c r="O291" s="2">
        <v>6</v>
      </c>
      <c r="P291" s="63">
        <v>1.1090573012939002</v>
      </c>
      <c r="Q291" s="14" t="s">
        <v>508</v>
      </c>
      <c r="R291" s="18"/>
      <c r="S291" s="14" t="s">
        <v>695</v>
      </c>
      <c r="T291" s="18"/>
      <c r="U291" s="14" t="s">
        <v>709</v>
      </c>
      <c r="V291" s="18"/>
      <c r="W291" s="10">
        <v>0</v>
      </c>
      <c r="X291" s="18"/>
      <c r="Y291" s="18"/>
      <c r="Z291" s="18"/>
      <c r="AA291" s="18"/>
      <c r="AB291" s="18" t="s">
        <v>725</v>
      </c>
      <c r="AC291" s="18"/>
      <c r="AD291" s="14" t="s">
        <v>929</v>
      </c>
    </row>
    <row r="292" spans="1:30" ht="51" x14ac:dyDescent="0.2">
      <c r="A292" s="18" t="s">
        <v>397</v>
      </c>
      <c r="B292" s="14" t="s">
        <v>144</v>
      </c>
      <c r="C292" s="14">
        <v>2019</v>
      </c>
      <c r="D292" s="18"/>
      <c r="E292" s="18" t="s">
        <v>106</v>
      </c>
      <c r="F292" s="18"/>
      <c r="G292" s="8" t="s">
        <v>693</v>
      </c>
      <c r="H292" s="14" t="s">
        <v>164</v>
      </c>
      <c r="I292" s="18" t="s">
        <v>737</v>
      </c>
      <c r="J292" s="14" t="s">
        <v>701</v>
      </c>
      <c r="K292" s="14" t="s">
        <v>308</v>
      </c>
      <c r="L292" s="14"/>
      <c r="M292" s="11" t="s">
        <v>722</v>
      </c>
      <c r="N292" s="2"/>
      <c r="O292" s="2">
        <v>34</v>
      </c>
      <c r="P292" s="63">
        <v>0.18713192800924652</v>
      </c>
      <c r="Q292" s="14" t="s">
        <v>508</v>
      </c>
      <c r="R292" s="18"/>
      <c r="S292" s="14" t="s">
        <v>695</v>
      </c>
      <c r="T292" s="18"/>
      <c r="U292" s="14" t="s">
        <v>709</v>
      </c>
      <c r="V292" s="18"/>
      <c r="W292" s="10">
        <v>0</v>
      </c>
      <c r="X292" s="18"/>
      <c r="Y292" s="18"/>
      <c r="Z292" s="18"/>
      <c r="AA292" s="18"/>
      <c r="AB292" s="18" t="s">
        <v>725</v>
      </c>
      <c r="AC292" s="18"/>
      <c r="AD292" s="14" t="s">
        <v>929</v>
      </c>
    </row>
    <row r="293" spans="1:30" ht="51" x14ac:dyDescent="0.2">
      <c r="A293" s="18" t="s">
        <v>397</v>
      </c>
      <c r="B293" s="14" t="s">
        <v>144</v>
      </c>
      <c r="C293" s="14">
        <v>2019</v>
      </c>
      <c r="D293" s="18"/>
      <c r="E293" s="18" t="s">
        <v>106</v>
      </c>
      <c r="F293" s="18"/>
      <c r="G293" s="8" t="s">
        <v>693</v>
      </c>
      <c r="H293" s="14" t="s">
        <v>164</v>
      </c>
      <c r="I293" s="18" t="s">
        <v>735</v>
      </c>
      <c r="J293" s="14" t="s">
        <v>702</v>
      </c>
      <c r="K293" s="14" t="s">
        <v>308</v>
      </c>
      <c r="L293" s="14"/>
      <c r="M293" s="11" t="s">
        <v>722</v>
      </c>
      <c r="N293" s="2"/>
      <c r="O293" s="2">
        <v>16</v>
      </c>
      <c r="P293" s="63">
        <v>0.89635854341736687</v>
      </c>
      <c r="Q293" s="14" t="s">
        <v>508</v>
      </c>
      <c r="R293" s="18"/>
      <c r="S293" s="14" t="s">
        <v>695</v>
      </c>
      <c r="T293" s="18"/>
      <c r="U293" s="14" t="s">
        <v>709</v>
      </c>
      <c r="V293" s="18"/>
      <c r="W293" s="10">
        <v>0</v>
      </c>
      <c r="X293" s="18"/>
      <c r="Y293" s="18"/>
      <c r="Z293" s="18"/>
      <c r="AA293" s="18"/>
      <c r="AB293" s="18" t="s">
        <v>725</v>
      </c>
      <c r="AC293" s="18"/>
      <c r="AD293" s="14" t="s">
        <v>929</v>
      </c>
    </row>
    <row r="294" spans="1:30" ht="51" x14ac:dyDescent="0.2">
      <c r="A294" s="18" t="s">
        <v>397</v>
      </c>
      <c r="B294" s="14" t="s">
        <v>144</v>
      </c>
      <c r="C294" s="14">
        <v>2019</v>
      </c>
      <c r="D294" s="18"/>
      <c r="E294" s="18" t="s">
        <v>106</v>
      </c>
      <c r="F294" s="18"/>
      <c r="G294" s="8" t="s">
        <v>693</v>
      </c>
      <c r="H294" s="14" t="s">
        <v>164</v>
      </c>
      <c r="I294" s="14" t="s">
        <v>732</v>
      </c>
      <c r="J294" s="14" t="s">
        <v>703</v>
      </c>
      <c r="K294" s="14" t="s">
        <v>308</v>
      </c>
      <c r="L294" s="14"/>
      <c r="M294" s="11" t="s">
        <v>722</v>
      </c>
      <c r="N294" s="2"/>
      <c r="O294" s="2">
        <v>26</v>
      </c>
      <c r="P294" s="63">
        <v>0.54852320675105493</v>
      </c>
      <c r="Q294" s="14" t="s">
        <v>508</v>
      </c>
      <c r="R294" s="18"/>
      <c r="S294" s="14" t="s">
        <v>695</v>
      </c>
      <c r="T294" s="18"/>
      <c r="U294" s="14" t="s">
        <v>709</v>
      </c>
      <c r="V294" s="18"/>
      <c r="W294" s="10">
        <v>0</v>
      </c>
      <c r="X294" s="18"/>
      <c r="Y294" s="18"/>
      <c r="Z294" s="18"/>
      <c r="AA294" s="18"/>
      <c r="AB294" s="18" t="s">
        <v>725</v>
      </c>
      <c r="AC294" s="18"/>
      <c r="AD294" s="14" t="s">
        <v>929</v>
      </c>
    </row>
    <row r="295" spans="1:30" ht="114.75" x14ac:dyDescent="0.2">
      <c r="A295" s="18" t="s">
        <v>397</v>
      </c>
      <c r="B295" s="14" t="s">
        <v>144</v>
      </c>
      <c r="C295" s="14">
        <v>2019</v>
      </c>
      <c r="D295" s="18"/>
      <c r="E295" s="18" t="s">
        <v>106</v>
      </c>
      <c r="F295" s="18"/>
      <c r="G295" s="8" t="s">
        <v>693</v>
      </c>
      <c r="H295" s="14" t="s">
        <v>164</v>
      </c>
      <c r="I295" s="18" t="s">
        <v>733</v>
      </c>
      <c r="J295" s="14" t="s">
        <v>704</v>
      </c>
      <c r="K295" s="14" t="s">
        <v>308</v>
      </c>
      <c r="L295" s="14"/>
      <c r="M295" s="11" t="s">
        <v>723</v>
      </c>
      <c r="N295" s="2"/>
      <c r="O295" s="2">
        <v>9</v>
      </c>
      <c r="P295" s="63">
        <v>0.82949308755760376</v>
      </c>
      <c r="Q295" s="14" t="s">
        <v>508</v>
      </c>
      <c r="R295" s="18"/>
      <c r="S295" s="14" t="s">
        <v>695</v>
      </c>
      <c r="T295" s="18"/>
      <c r="U295" s="14" t="s">
        <v>709</v>
      </c>
      <c r="V295" s="18"/>
      <c r="W295" s="10">
        <v>0</v>
      </c>
      <c r="X295" s="18"/>
      <c r="Y295" s="18"/>
      <c r="Z295" s="18"/>
      <c r="AA295" s="18"/>
      <c r="AB295" s="18" t="s">
        <v>725</v>
      </c>
      <c r="AC295" s="18"/>
      <c r="AD295" s="14" t="s">
        <v>929</v>
      </c>
    </row>
    <row r="296" spans="1:30" ht="51" x14ac:dyDescent="0.2">
      <c r="A296" s="18" t="s">
        <v>397</v>
      </c>
      <c r="B296" s="14" t="s">
        <v>144</v>
      </c>
      <c r="C296" s="14">
        <v>2019</v>
      </c>
      <c r="D296" s="18"/>
      <c r="E296" s="18" t="s">
        <v>106</v>
      </c>
      <c r="F296" s="18"/>
      <c r="G296" s="8" t="s">
        <v>693</v>
      </c>
      <c r="H296" s="14" t="s">
        <v>164</v>
      </c>
      <c r="I296" s="18" t="s">
        <v>737</v>
      </c>
      <c r="J296" s="14" t="s">
        <v>705</v>
      </c>
      <c r="K296" s="14" t="s">
        <v>308</v>
      </c>
      <c r="L296" s="14"/>
      <c r="M296" s="9" t="s">
        <v>722</v>
      </c>
      <c r="N296" s="2"/>
      <c r="O296" s="2">
        <v>11</v>
      </c>
      <c r="P296" s="63">
        <v>2.033271719038817</v>
      </c>
      <c r="Q296" s="14" t="s">
        <v>508</v>
      </c>
      <c r="R296" s="18"/>
      <c r="S296" s="14" t="s">
        <v>695</v>
      </c>
      <c r="T296" s="18"/>
      <c r="U296" s="14" t="s">
        <v>709</v>
      </c>
      <c r="V296" s="18"/>
      <c r="W296" s="10">
        <v>0</v>
      </c>
      <c r="X296" s="18"/>
      <c r="Y296" s="18"/>
      <c r="Z296" s="18"/>
      <c r="AA296" s="18"/>
      <c r="AB296" s="18" t="s">
        <v>725</v>
      </c>
      <c r="AC296" s="18"/>
      <c r="AD296" s="14" t="s">
        <v>929</v>
      </c>
    </row>
    <row r="297" spans="1:30" ht="51" x14ac:dyDescent="0.2">
      <c r="A297" s="18" t="s">
        <v>397</v>
      </c>
      <c r="B297" s="14" t="s">
        <v>144</v>
      </c>
      <c r="C297" s="14">
        <v>2019</v>
      </c>
      <c r="D297" s="18"/>
      <c r="E297" s="18" t="s">
        <v>106</v>
      </c>
      <c r="F297" s="18"/>
      <c r="G297" s="8" t="s">
        <v>693</v>
      </c>
      <c r="H297" s="14" t="s">
        <v>164</v>
      </c>
      <c r="I297" s="18" t="s">
        <v>736</v>
      </c>
      <c r="J297" s="14" t="s">
        <v>706</v>
      </c>
      <c r="K297" s="14" t="s">
        <v>308</v>
      </c>
      <c r="L297" s="14"/>
      <c r="M297" s="9" t="s">
        <v>722</v>
      </c>
      <c r="N297" s="2"/>
      <c r="O297" s="2">
        <v>28</v>
      </c>
      <c r="P297" s="63">
        <v>1.2163336229365769</v>
      </c>
      <c r="Q297" s="14" t="s">
        <v>508</v>
      </c>
      <c r="R297" s="18"/>
      <c r="S297" s="14" t="s">
        <v>695</v>
      </c>
      <c r="T297" s="18"/>
      <c r="U297" s="14" t="s">
        <v>709</v>
      </c>
      <c r="V297" s="18"/>
      <c r="W297" s="10">
        <v>0</v>
      </c>
      <c r="X297" s="18"/>
      <c r="Y297" s="18"/>
      <c r="Z297" s="18"/>
      <c r="AA297" s="18"/>
      <c r="AB297" s="18" t="s">
        <v>725</v>
      </c>
      <c r="AC297" s="18"/>
      <c r="AD297" s="14" t="s">
        <v>929</v>
      </c>
    </row>
    <row r="298" spans="1:30" ht="51" x14ac:dyDescent="0.2">
      <c r="A298" s="18" t="s">
        <v>397</v>
      </c>
      <c r="B298" s="14" t="s">
        <v>144</v>
      </c>
      <c r="C298" s="14">
        <v>2019</v>
      </c>
      <c r="D298" s="18"/>
      <c r="E298" s="18" t="s">
        <v>106</v>
      </c>
      <c r="F298" s="18"/>
      <c r="G298" s="8" t="s">
        <v>693</v>
      </c>
      <c r="H298" s="14" t="s">
        <v>164</v>
      </c>
      <c r="I298" s="18" t="s">
        <v>730</v>
      </c>
      <c r="J298" s="14" t="s">
        <v>707</v>
      </c>
      <c r="K298" s="14" t="s">
        <v>308</v>
      </c>
      <c r="L298" s="14"/>
      <c r="M298" s="9" t="s">
        <v>722</v>
      </c>
      <c r="N298" s="2"/>
      <c r="O298" s="2">
        <v>12</v>
      </c>
      <c r="P298" s="63">
        <v>0.32804811372334608</v>
      </c>
      <c r="Q298" s="14" t="s">
        <v>508</v>
      </c>
      <c r="R298" s="18"/>
      <c r="S298" s="14" t="s">
        <v>695</v>
      </c>
      <c r="T298" s="18"/>
      <c r="U298" s="14" t="s">
        <v>709</v>
      </c>
      <c r="V298" s="18"/>
      <c r="W298" s="10">
        <v>0</v>
      </c>
      <c r="X298" s="18"/>
      <c r="Y298" s="18"/>
      <c r="Z298" s="18"/>
      <c r="AA298" s="18"/>
      <c r="AB298" s="18" t="s">
        <v>725</v>
      </c>
      <c r="AC298" s="18"/>
      <c r="AD298" s="14" t="s">
        <v>929</v>
      </c>
    </row>
    <row r="299" spans="1:30" ht="51" x14ac:dyDescent="0.2">
      <c r="A299" s="18" t="s">
        <v>397</v>
      </c>
      <c r="B299" s="14" t="s">
        <v>144</v>
      </c>
      <c r="C299" s="14">
        <v>2019</v>
      </c>
      <c r="D299" s="18"/>
      <c r="E299" s="18" t="s">
        <v>106</v>
      </c>
      <c r="F299" s="18"/>
      <c r="G299" s="8" t="s">
        <v>693</v>
      </c>
      <c r="H299" s="14" t="s">
        <v>164</v>
      </c>
      <c r="I299" s="18" t="s">
        <v>729</v>
      </c>
      <c r="J299" s="14" t="s">
        <v>708</v>
      </c>
      <c r="K299" s="14" t="s">
        <v>308</v>
      </c>
      <c r="L299" s="14"/>
      <c r="M299" s="9" t="s">
        <v>724</v>
      </c>
      <c r="N299" s="2"/>
      <c r="O299" s="2">
        <v>0</v>
      </c>
      <c r="P299" s="63">
        <v>0</v>
      </c>
      <c r="Q299" s="14" t="s">
        <v>508</v>
      </c>
      <c r="R299" s="18"/>
      <c r="S299" s="14" t="s">
        <v>695</v>
      </c>
      <c r="T299" s="18"/>
      <c r="U299" s="14" t="s">
        <v>709</v>
      </c>
      <c r="V299" s="18"/>
      <c r="W299" s="10">
        <v>0</v>
      </c>
      <c r="X299" s="18"/>
      <c r="Y299" s="18"/>
      <c r="Z299" s="18"/>
      <c r="AA299" s="18"/>
      <c r="AB299" s="18" t="s">
        <v>725</v>
      </c>
      <c r="AC299" s="18"/>
      <c r="AD299" s="14" t="s">
        <v>929</v>
      </c>
    </row>
    <row r="300" spans="1:30" s="38" customFormat="1" ht="38.25" x14ac:dyDescent="0.2">
      <c r="A300" s="18" t="s">
        <v>398</v>
      </c>
      <c r="B300" s="14" t="s">
        <v>248</v>
      </c>
      <c r="C300" s="14">
        <v>2018</v>
      </c>
      <c r="D300" s="14">
        <v>1996</v>
      </c>
      <c r="E300" s="14" t="s">
        <v>106</v>
      </c>
      <c r="F300" s="14" t="s">
        <v>9</v>
      </c>
      <c r="G300" s="14" t="s">
        <v>257</v>
      </c>
      <c r="H300" s="14" t="s">
        <v>258</v>
      </c>
      <c r="I300" s="14" t="s">
        <v>179</v>
      </c>
      <c r="J300" s="14" t="s">
        <v>250</v>
      </c>
      <c r="K300" s="14" t="s">
        <v>12</v>
      </c>
      <c r="L300" s="14" t="s">
        <v>181</v>
      </c>
      <c r="M300" s="14" t="s">
        <v>251</v>
      </c>
      <c r="N300" s="14" t="s">
        <v>259</v>
      </c>
      <c r="O300" s="14">
        <v>12</v>
      </c>
      <c r="P300" s="44">
        <v>2.46E-2</v>
      </c>
      <c r="Q300" s="14" t="s">
        <v>13</v>
      </c>
      <c r="R300" s="14"/>
      <c r="S300" s="14" t="s">
        <v>21</v>
      </c>
      <c r="T300" s="14"/>
      <c r="U300" s="14" t="s">
        <v>260</v>
      </c>
      <c r="V300" s="14" t="s">
        <v>261</v>
      </c>
      <c r="W300" s="14">
        <v>1</v>
      </c>
      <c r="X300" s="14">
        <v>1</v>
      </c>
      <c r="Y300" s="14">
        <v>1</v>
      </c>
      <c r="Z300" s="14">
        <v>1</v>
      </c>
      <c r="AA300" s="14"/>
      <c r="AB300" s="14"/>
      <c r="AC300" s="14" t="s">
        <v>58</v>
      </c>
      <c r="AD300" s="14" t="s">
        <v>926</v>
      </c>
    </row>
    <row r="301" spans="1:30" s="38" customFormat="1" ht="76.5" x14ac:dyDescent="0.2">
      <c r="A301" s="18" t="s">
        <v>398</v>
      </c>
      <c r="B301" s="14" t="s">
        <v>248</v>
      </c>
      <c r="C301" s="14">
        <v>2018</v>
      </c>
      <c r="D301" s="14">
        <v>2017</v>
      </c>
      <c r="E301" s="14" t="s">
        <v>23</v>
      </c>
      <c r="F301" s="14" t="s">
        <v>25</v>
      </c>
      <c r="G301" s="14" t="s">
        <v>740</v>
      </c>
      <c r="H301" s="14" t="s">
        <v>24</v>
      </c>
      <c r="I301" s="14" t="s">
        <v>263</v>
      </c>
      <c r="J301" s="14" t="s">
        <v>250</v>
      </c>
      <c r="K301" s="14" t="s">
        <v>12</v>
      </c>
      <c r="L301" s="14" t="s">
        <v>111</v>
      </c>
      <c r="M301" s="14" t="s">
        <v>182</v>
      </c>
      <c r="N301" s="14" t="s">
        <v>264</v>
      </c>
      <c r="O301" s="14">
        <v>14</v>
      </c>
      <c r="P301" s="44">
        <v>6.3E-3</v>
      </c>
      <c r="Q301" s="14" t="s">
        <v>13</v>
      </c>
      <c r="R301" s="14"/>
      <c r="S301" s="14" t="s">
        <v>21</v>
      </c>
      <c r="T301" s="14"/>
      <c r="U301" s="14" t="s">
        <v>22</v>
      </c>
      <c r="V301" s="14" t="s">
        <v>22</v>
      </c>
      <c r="W301" s="14">
        <v>2</v>
      </c>
      <c r="X301" s="14">
        <v>3</v>
      </c>
      <c r="Y301" s="14">
        <v>1</v>
      </c>
      <c r="Z301" s="14">
        <v>1</v>
      </c>
      <c r="AA301" s="14"/>
      <c r="AB301" s="14"/>
      <c r="AC301" s="14" t="s">
        <v>58</v>
      </c>
      <c r="AD301" s="14" t="s">
        <v>926</v>
      </c>
    </row>
    <row r="302" spans="1:30" s="38" customFormat="1" ht="51" x14ac:dyDescent="0.2">
      <c r="A302" s="18" t="s">
        <v>398</v>
      </c>
      <c r="B302" s="14" t="s">
        <v>248</v>
      </c>
      <c r="C302" s="14">
        <v>2018</v>
      </c>
      <c r="D302" s="14">
        <v>2018</v>
      </c>
      <c r="E302" s="14" t="s">
        <v>23</v>
      </c>
      <c r="F302" s="14" t="s">
        <v>25</v>
      </c>
      <c r="G302" s="14" t="s">
        <v>741</v>
      </c>
      <c r="H302" s="14" t="s">
        <v>24</v>
      </c>
      <c r="I302" s="14" t="s">
        <v>742</v>
      </c>
      <c r="J302" s="14" t="s">
        <v>250</v>
      </c>
      <c r="K302" s="14" t="s">
        <v>12</v>
      </c>
      <c r="L302" s="14" t="s">
        <v>111</v>
      </c>
      <c r="M302" s="14" t="s">
        <v>743</v>
      </c>
      <c r="N302" s="14" t="s">
        <v>744</v>
      </c>
      <c r="O302" s="14">
        <v>18</v>
      </c>
      <c r="P302" s="44">
        <v>1.55E-2</v>
      </c>
      <c r="Q302" s="14" t="s">
        <v>13</v>
      </c>
      <c r="R302" s="14"/>
      <c r="S302" s="14" t="s">
        <v>21</v>
      </c>
      <c r="T302" s="14"/>
      <c r="U302" s="14" t="s">
        <v>22</v>
      </c>
      <c r="V302" s="14" t="s">
        <v>22</v>
      </c>
      <c r="W302" s="14">
        <v>2</v>
      </c>
      <c r="X302" s="14">
        <v>2</v>
      </c>
      <c r="Y302" s="14">
        <v>1</v>
      </c>
      <c r="Z302" s="14">
        <v>1</v>
      </c>
      <c r="AA302" s="14"/>
      <c r="AB302" s="14"/>
      <c r="AC302" s="14" t="s">
        <v>58</v>
      </c>
      <c r="AD302" s="14" t="s">
        <v>926</v>
      </c>
    </row>
    <row r="303" spans="1:30" s="38" customFormat="1" ht="38.25" x14ac:dyDescent="0.2">
      <c r="A303" s="18" t="s">
        <v>398</v>
      </c>
      <c r="B303" s="14" t="s">
        <v>248</v>
      </c>
      <c r="C303" s="14">
        <v>2019</v>
      </c>
      <c r="D303" s="14">
        <v>1996</v>
      </c>
      <c r="E303" s="14" t="s">
        <v>106</v>
      </c>
      <c r="F303" s="14" t="s">
        <v>9</v>
      </c>
      <c r="G303" s="14" t="s">
        <v>257</v>
      </c>
      <c r="H303" s="14" t="s">
        <v>258</v>
      </c>
      <c r="I303" s="14" t="s">
        <v>179</v>
      </c>
      <c r="J303" s="14" t="s">
        <v>250</v>
      </c>
      <c r="K303" s="14" t="s">
        <v>12</v>
      </c>
      <c r="L303" s="14" t="s">
        <v>181</v>
      </c>
      <c r="M303" s="14" t="s">
        <v>251</v>
      </c>
      <c r="N303" s="14" t="s">
        <v>259</v>
      </c>
      <c r="O303" s="14">
        <v>3</v>
      </c>
      <c r="P303" s="44">
        <v>1.0800000000000001E-2</v>
      </c>
      <c r="Q303" s="14" t="s">
        <v>13</v>
      </c>
      <c r="R303" s="14"/>
      <c r="S303" s="14" t="s">
        <v>21</v>
      </c>
      <c r="T303" s="14"/>
      <c r="U303" s="14" t="s">
        <v>260</v>
      </c>
      <c r="V303" s="14" t="s">
        <v>261</v>
      </c>
      <c r="W303" s="14">
        <v>1</v>
      </c>
      <c r="X303" s="14">
        <v>1</v>
      </c>
      <c r="Y303" s="14">
        <v>1</v>
      </c>
      <c r="Z303" s="14">
        <v>1</v>
      </c>
      <c r="AA303" s="14"/>
      <c r="AB303" s="14"/>
      <c r="AC303" s="14" t="s">
        <v>58</v>
      </c>
      <c r="AD303" s="14" t="s">
        <v>926</v>
      </c>
    </row>
    <row r="304" spans="1:30" s="38" customFormat="1" ht="76.5" x14ac:dyDescent="0.2">
      <c r="A304" s="18" t="s">
        <v>398</v>
      </c>
      <c r="B304" s="14" t="s">
        <v>248</v>
      </c>
      <c r="C304" s="14">
        <v>2019</v>
      </c>
      <c r="D304" s="14">
        <v>2017</v>
      </c>
      <c r="E304" s="14" t="s">
        <v>23</v>
      </c>
      <c r="F304" s="14" t="s">
        <v>25</v>
      </c>
      <c r="G304" s="14" t="s">
        <v>740</v>
      </c>
      <c r="H304" s="14" t="s">
        <v>24</v>
      </c>
      <c r="I304" s="14" t="s">
        <v>263</v>
      </c>
      <c r="J304" s="14" t="s">
        <v>250</v>
      </c>
      <c r="K304" s="14" t="s">
        <v>12</v>
      </c>
      <c r="L304" s="14" t="s">
        <v>111</v>
      </c>
      <c r="M304" s="14" t="s">
        <v>182</v>
      </c>
      <c r="N304" s="14" t="s">
        <v>264</v>
      </c>
      <c r="O304" s="14">
        <v>14</v>
      </c>
      <c r="P304" s="44">
        <v>5.1999999999999998E-3</v>
      </c>
      <c r="Q304" s="14" t="s">
        <v>13</v>
      </c>
      <c r="R304" s="14"/>
      <c r="S304" s="14" t="s">
        <v>21</v>
      </c>
      <c r="T304" s="14"/>
      <c r="U304" s="14" t="s">
        <v>22</v>
      </c>
      <c r="V304" s="14" t="s">
        <v>22</v>
      </c>
      <c r="W304" s="14">
        <v>2</v>
      </c>
      <c r="X304" s="14">
        <v>3</v>
      </c>
      <c r="Y304" s="14">
        <v>1</v>
      </c>
      <c r="Z304" s="14">
        <v>1</v>
      </c>
      <c r="AA304" s="14"/>
      <c r="AB304" s="14"/>
      <c r="AC304" s="14" t="s">
        <v>58</v>
      </c>
      <c r="AD304" s="14" t="s">
        <v>926</v>
      </c>
    </row>
    <row r="305" spans="1:30" ht="76.5" x14ac:dyDescent="0.2">
      <c r="A305" s="18" t="s">
        <v>397</v>
      </c>
      <c r="B305" s="14" t="s">
        <v>248</v>
      </c>
      <c r="C305" s="14">
        <v>2019</v>
      </c>
      <c r="D305" s="14">
        <v>2019</v>
      </c>
      <c r="E305" s="14" t="s">
        <v>23</v>
      </c>
      <c r="F305" s="14" t="s">
        <v>25</v>
      </c>
      <c r="G305" s="14" t="s">
        <v>249</v>
      </c>
      <c r="H305" s="14" t="s">
        <v>11</v>
      </c>
      <c r="I305" s="14" t="s">
        <v>745</v>
      </c>
      <c r="J305" s="14" t="s">
        <v>250</v>
      </c>
      <c r="K305" s="14" t="s">
        <v>12</v>
      </c>
      <c r="L305" s="14" t="s">
        <v>111</v>
      </c>
      <c r="M305" s="14" t="s">
        <v>182</v>
      </c>
      <c r="N305" s="14" t="s">
        <v>264</v>
      </c>
      <c r="O305" s="14">
        <v>17</v>
      </c>
      <c r="P305" s="44">
        <v>2.4899999999999999E-2</v>
      </c>
      <c r="Q305" s="14" t="s">
        <v>13</v>
      </c>
      <c r="R305" s="14"/>
      <c r="S305" s="14" t="s">
        <v>21</v>
      </c>
      <c r="T305" s="14"/>
      <c r="U305" s="14" t="s">
        <v>22</v>
      </c>
      <c r="V305" s="14" t="s">
        <v>22</v>
      </c>
      <c r="W305" s="14">
        <v>2</v>
      </c>
      <c r="X305" s="14">
        <v>3</v>
      </c>
      <c r="Y305" s="14">
        <v>1</v>
      </c>
      <c r="Z305" s="14">
        <v>1</v>
      </c>
      <c r="AA305" s="14"/>
      <c r="AB305" s="14"/>
      <c r="AC305" s="14" t="s">
        <v>58</v>
      </c>
      <c r="AD305" s="14" t="s">
        <v>926</v>
      </c>
    </row>
    <row r="306" spans="1:30" ht="63.75" x14ac:dyDescent="0.2">
      <c r="A306" s="18" t="s">
        <v>397</v>
      </c>
      <c r="B306" s="14" t="s">
        <v>248</v>
      </c>
      <c r="C306" s="14">
        <v>2019</v>
      </c>
      <c r="D306" s="14">
        <v>2008</v>
      </c>
      <c r="E306" s="14" t="s">
        <v>106</v>
      </c>
      <c r="F306" s="14" t="s">
        <v>9</v>
      </c>
      <c r="G306" s="14" t="s">
        <v>256</v>
      </c>
      <c r="H306" s="14" t="s">
        <v>11</v>
      </c>
      <c r="I306" s="14" t="s">
        <v>936</v>
      </c>
      <c r="J306" s="14" t="s">
        <v>250</v>
      </c>
      <c r="K306" s="14" t="s">
        <v>12</v>
      </c>
      <c r="L306" s="14" t="s">
        <v>181</v>
      </c>
      <c r="M306" s="14" t="s">
        <v>251</v>
      </c>
      <c r="N306" s="14" t="s">
        <v>252</v>
      </c>
      <c r="O306" s="14">
        <v>9</v>
      </c>
      <c r="P306" s="44">
        <v>1.15E-2</v>
      </c>
      <c r="Q306" s="14" t="s">
        <v>13</v>
      </c>
      <c r="R306" s="14"/>
      <c r="S306" s="14" t="s">
        <v>21</v>
      </c>
      <c r="T306" s="14"/>
      <c r="U306" s="14" t="s">
        <v>22</v>
      </c>
      <c r="V306" s="14" t="s">
        <v>253</v>
      </c>
      <c r="W306" s="14">
        <v>1</v>
      </c>
      <c r="X306" s="14">
        <v>1</v>
      </c>
      <c r="Y306" s="14">
        <v>3</v>
      </c>
      <c r="Z306" s="14">
        <v>3</v>
      </c>
      <c r="AA306" s="14"/>
      <c r="AB306" s="14"/>
      <c r="AC306" s="14" t="s">
        <v>58</v>
      </c>
      <c r="AD306" s="14" t="s">
        <v>926</v>
      </c>
    </row>
    <row r="307" spans="1:30" ht="63.75" x14ac:dyDescent="0.2">
      <c r="A307" s="18" t="s">
        <v>397</v>
      </c>
      <c r="B307" s="14" t="s">
        <v>248</v>
      </c>
      <c r="C307" s="14">
        <v>2019</v>
      </c>
      <c r="D307" s="14">
        <v>2002</v>
      </c>
      <c r="E307" s="14" t="s">
        <v>106</v>
      </c>
      <c r="F307" s="14" t="s">
        <v>9</v>
      </c>
      <c r="G307" s="14" t="s">
        <v>255</v>
      </c>
      <c r="H307" s="14" t="s">
        <v>11</v>
      </c>
      <c r="I307" s="14" t="s">
        <v>179</v>
      </c>
      <c r="J307" s="14" t="s">
        <v>250</v>
      </c>
      <c r="K307" s="14" t="s">
        <v>12</v>
      </c>
      <c r="L307" s="14" t="s">
        <v>181</v>
      </c>
      <c r="M307" s="14" t="s">
        <v>251</v>
      </c>
      <c r="N307" s="14" t="s">
        <v>252</v>
      </c>
      <c r="O307" s="14">
        <v>16</v>
      </c>
      <c r="P307" s="44">
        <v>8.6E-3</v>
      </c>
      <c r="Q307" s="14" t="s">
        <v>13</v>
      </c>
      <c r="R307" s="14"/>
      <c r="S307" s="14" t="s">
        <v>21</v>
      </c>
      <c r="T307" s="14"/>
      <c r="U307" s="14" t="s">
        <v>22</v>
      </c>
      <c r="V307" s="14" t="s">
        <v>253</v>
      </c>
      <c r="W307" s="14">
        <v>1</v>
      </c>
      <c r="X307" s="14">
        <v>1</v>
      </c>
      <c r="Y307" s="14">
        <v>3</v>
      </c>
      <c r="Z307" s="14">
        <v>3</v>
      </c>
      <c r="AA307" s="14"/>
      <c r="AB307" s="14"/>
      <c r="AC307" s="14" t="s">
        <v>58</v>
      </c>
      <c r="AD307" s="14" t="s">
        <v>926</v>
      </c>
    </row>
    <row r="308" spans="1:30" ht="63.75" x14ac:dyDescent="0.2">
      <c r="A308" s="18" t="s">
        <v>397</v>
      </c>
      <c r="B308" s="14" t="s">
        <v>248</v>
      </c>
      <c r="C308" s="14">
        <v>2019</v>
      </c>
      <c r="D308" s="14">
        <v>1997</v>
      </c>
      <c r="E308" s="14" t="s">
        <v>106</v>
      </c>
      <c r="F308" s="14" t="s">
        <v>9</v>
      </c>
      <c r="G308" s="14" t="s">
        <v>249</v>
      </c>
      <c r="H308" s="14" t="s">
        <v>11</v>
      </c>
      <c r="I308" s="14" t="s">
        <v>179</v>
      </c>
      <c r="J308" s="14" t="s">
        <v>250</v>
      </c>
      <c r="K308" s="14" t="s">
        <v>12</v>
      </c>
      <c r="L308" s="14" t="s">
        <v>181</v>
      </c>
      <c r="M308" s="14" t="s">
        <v>251</v>
      </c>
      <c r="N308" s="14" t="s">
        <v>252</v>
      </c>
      <c r="O308" s="14">
        <v>12</v>
      </c>
      <c r="P308" s="44">
        <v>6.6E-3</v>
      </c>
      <c r="Q308" s="14" t="s">
        <v>13</v>
      </c>
      <c r="R308" s="14"/>
      <c r="S308" s="14" t="s">
        <v>21</v>
      </c>
      <c r="T308" s="14"/>
      <c r="U308" s="14" t="s">
        <v>22</v>
      </c>
      <c r="V308" s="14" t="s">
        <v>253</v>
      </c>
      <c r="W308" s="14">
        <v>1</v>
      </c>
      <c r="X308" s="14">
        <v>1</v>
      </c>
      <c r="Y308" s="14">
        <v>2</v>
      </c>
      <c r="Z308" s="14">
        <v>2</v>
      </c>
      <c r="AA308" s="14"/>
      <c r="AB308" s="14"/>
      <c r="AC308" s="14" t="s">
        <v>58</v>
      </c>
      <c r="AD308" s="14" t="s">
        <v>926</v>
      </c>
    </row>
    <row r="309" spans="1:30" ht="63.75" x14ac:dyDescent="0.2">
      <c r="A309" s="18" t="s">
        <v>397</v>
      </c>
      <c r="B309" s="14" t="s">
        <v>248</v>
      </c>
      <c r="C309" s="14">
        <v>2019</v>
      </c>
      <c r="D309" s="14">
        <v>2008</v>
      </c>
      <c r="E309" s="14" t="s">
        <v>106</v>
      </c>
      <c r="F309" s="14" t="s">
        <v>9</v>
      </c>
      <c r="G309" s="14" t="s">
        <v>249</v>
      </c>
      <c r="H309" s="14" t="s">
        <v>11</v>
      </c>
      <c r="I309" s="14" t="s">
        <v>254</v>
      </c>
      <c r="J309" s="14" t="s">
        <v>250</v>
      </c>
      <c r="K309" s="14" t="s">
        <v>12</v>
      </c>
      <c r="L309" s="14" t="s">
        <v>181</v>
      </c>
      <c r="M309" s="14" t="s">
        <v>251</v>
      </c>
      <c r="N309" s="14" t="s">
        <v>252</v>
      </c>
      <c r="O309" s="14">
        <v>9</v>
      </c>
      <c r="P309" s="44">
        <v>6.6E-3</v>
      </c>
      <c r="Q309" s="14" t="s">
        <v>13</v>
      </c>
      <c r="R309" s="14"/>
      <c r="S309" s="14" t="s">
        <v>21</v>
      </c>
      <c r="T309" s="14"/>
      <c r="U309" s="14" t="s">
        <v>22</v>
      </c>
      <c r="V309" s="14" t="s">
        <v>253</v>
      </c>
      <c r="W309" s="14">
        <v>1</v>
      </c>
      <c r="X309" s="14">
        <v>1</v>
      </c>
      <c r="Y309" s="14">
        <v>1</v>
      </c>
      <c r="Z309" s="14">
        <v>1</v>
      </c>
      <c r="AA309" s="14"/>
      <c r="AB309" s="14"/>
      <c r="AC309" s="14" t="s">
        <v>58</v>
      </c>
      <c r="AD309" s="14" t="s">
        <v>926</v>
      </c>
    </row>
    <row r="310" spans="1:30" ht="63.75" x14ac:dyDescent="0.2">
      <c r="A310" s="18" t="s">
        <v>397</v>
      </c>
      <c r="B310" s="14" t="s">
        <v>248</v>
      </c>
      <c r="C310" s="14">
        <v>2019</v>
      </c>
      <c r="D310" s="14">
        <v>2005</v>
      </c>
      <c r="E310" s="14" t="s">
        <v>106</v>
      </c>
      <c r="F310" s="14" t="s">
        <v>9</v>
      </c>
      <c r="G310" s="14" t="s">
        <v>255</v>
      </c>
      <c r="H310" s="14" t="s">
        <v>11</v>
      </c>
      <c r="I310" s="14" t="s">
        <v>254</v>
      </c>
      <c r="J310" s="14" t="s">
        <v>250</v>
      </c>
      <c r="K310" s="14" t="s">
        <v>12</v>
      </c>
      <c r="L310" s="14" t="s">
        <v>181</v>
      </c>
      <c r="M310" s="14" t="s">
        <v>251</v>
      </c>
      <c r="N310" s="14" t="s">
        <v>252</v>
      </c>
      <c r="O310" s="14">
        <v>8</v>
      </c>
      <c r="P310" s="44">
        <v>2.7000000000000001E-3</v>
      </c>
      <c r="Q310" s="14" t="s">
        <v>13</v>
      </c>
      <c r="R310" s="14"/>
      <c r="S310" s="14" t="s">
        <v>21</v>
      </c>
      <c r="T310" s="14"/>
      <c r="U310" s="14" t="s">
        <v>22</v>
      </c>
      <c r="V310" s="14" t="s">
        <v>253</v>
      </c>
      <c r="W310" s="14">
        <v>1</v>
      </c>
      <c r="X310" s="14">
        <v>1</v>
      </c>
      <c r="Y310" s="14">
        <v>1</v>
      </c>
      <c r="Z310" s="14">
        <v>2</v>
      </c>
      <c r="AA310" s="14"/>
      <c r="AB310" s="14"/>
      <c r="AC310" s="14" t="s">
        <v>58</v>
      </c>
      <c r="AD310" s="14" t="s">
        <v>926</v>
      </c>
    </row>
  </sheetData>
  <autoFilter ref="A3:AD310" xr:uid="{00000000-0009-0000-0000-000000000000}">
    <filterColumn colId="0">
      <filters>
        <filter val="Yes"/>
      </filters>
    </filterColumn>
  </autoFilter>
  <sortState xmlns:xlrd2="http://schemas.microsoft.com/office/spreadsheetml/2017/richdata2" ref="B4:AD92">
    <sortCondition ref="B4:B92"/>
    <sortCondition ref="H4:H92"/>
    <sortCondition ref="I4:I92"/>
    <sortCondition descending="1" ref="C4:C92"/>
    <sortCondition descending="1" ref="D4:D92"/>
  </sortState>
  <phoneticPr fontId="5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27"/>
  <sheetViews>
    <sheetView workbookViewId="0"/>
  </sheetViews>
  <sheetFormatPr defaultColWidth="8.7109375" defaultRowHeight="12.75" x14ac:dyDescent="0.2"/>
  <cols>
    <col min="1" max="1" width="13.5703125" style="38" customWidth="1"/>
    <col min="2" max="26" width="12.7109375" style="38" customWidth="1"/>
    <col min="27" max="27" width="17.28515625" style="39" customWidth="1"/>
    <col min="28" max="28" width="12.7109375" style="38" customWidth="1"/>
    <col min="29" max="16384" width="8.7109375" style="38"/>
  </cols>
  <sheetData>
    <row r="1" spans="1:28" s="34" customFormat="1" ht="204.75" thickBot="1" x14ac:dyDescent="0.25">
      <c r="B1" s="35" t="s">
        <v>0</v>
      </c>
      <c r="C1" s="35" t="s">
        <v>51</v>
      </c>
      <c r="D1" s="36" t="s">
        <v>52</v>
      </c>
      <c r="E1" s="35" t="s">
        <v>1</v>
      </c>
      <c r="F1" s="35" t="s">
        <v>4</v>
      </c>
      <c r="G1" s="35" t="s">
        <v>6</v>
      </c>
      <c r="H1" s="35" t="s">
        <v>10</v>
      </c>
      <c r="I1" s="35" t="s">
        <v>2</v>
      </c>
      <c r="J1" s="35" t="s">
        <v>5</v>
      </c>
      <c r="K1" s="35" t="s">
        <v>3</v>
      </c>
      <c r="L1" s="36" t="s">
        <v>49</v>
      </c>
      <c r="M1" s="36" t="s">
        <v>50</v>
      </c>
      <c r="N1" s="35" t="s">
        <v>27</v>
      </c>
      <c r="O1" s="35" t="s">
        <v>26</v>
      </c>
      <c r="P1" s="36" t="s">
        <v>59</v>
      </c>
      <c r="Q1" s="35" t="s">
        <v>7</v>
      </c>
      <c r="R1" s="35" t="s">
        <v>48</v>
      </c>
      <c r="S1" s="35" t="s">
        <v>18</v>
      </c>
      <c r="T1" s="35" t="s">
        <v>19</v>
      </c>
      <c r="U1" s="35" t="s">
        <v>20</v>
      </c>
      <c r="V1" s="35" t="s">
        <v>14</v>
      </c>
      <c r="W1" s="35" t="s">
        <v>15</v>
      </c>
      <c r="X1" s="35" t="s">
        <v>16</v>
      </c>
      <c r="Y1" s="35" t="s">
        <v>17</v>
      </c>
      <c r="Z1" s="35" t="s">
        <v>336</v>
      </c>
      <c r="AA1" s="37" t="s">
        <v>336</v>
      </c>
      <c r="AB1" s="35" t="s">
        <v>8</v>
      </c>
    </row>
    <row r="2" spans="1:28" s="34" customFormat="1" ht="150" customHeight="1" thickTop="1" x14ac:dyDescent="0.2">
      <c r="A2" s="34" t="s">
        <v>53</v>
      </c>
      <c r="G2" s="34" t="s">
        <v>39</v>
      </c>
      <c r="I2" s="34" t="s">
        <v>30</v>
      </c>
      <c r="J2" s="34" t="s">
        <v>38</v>
      </c>
      <c r="M2" s="34" t="s">
        <v>64</v>
      </c>
      <c r="N2" s="34" t="s">
        <v>33</v>
      </c>
      <c r="P2" s="34" t="s">
        <v>34</v>
      </c>
      <c r="R2" s="34" t="s">
        <v>37</v>
      </c>
      <c r="T2" s="34" t="s">
        <v>44</v>
      </c>
      <c r="V2" s="34" t="s">
        <v>45</v>
      </c>
      <c r="W2" s="34" t="s">
        <v>45</v>
      </c>
      <c r="X2" s="34" t="s">
        <v>45</v>
      </c>
      <c r="Y2" s="34" t="s">
        <v>45</v>
      </c>
      <c r="Z2" s="34" t="s">
        <v>337</v>
      </c>
      <c r="AA2" s="37" t="s">
        <v>353</v>
      </c>
    </row>
    <row r="3" spans="1:28" s="34" customFormat="1" ht="51" x14ac:dyDescent="0.2">
      <c r="A3" s="34" t="s">
        <v>54</v>
      </c>
      <c r="E3" s="34" t="s">
        <v>28</v>
      </c>
      <c r="F3" s="34" t="s">
        <v>9</v>
      </c>
      <c r="H3" s="34" t="s">
        <v>11</v>
      </c>
      <c r="K3" s="34" t="s">
        <v>31</v>
      </c>
      <c r="L3" s="34" t="s">
        <v>60</v>
      </c>
      <c r="M3" s="34" t="s">
        <v>62</v>
      </c>
      <c r="Q3" s="34" t="s">
        <v>35</v>
      </c>
      <c r="S3" s="34" t="s">
        <v>40</v>
      </c>
      <c r="U3" s="34" t="s">
        <v>57</v>
      </c>
      <c r="AA3" s="37"/>
      <c r="AB3" s="34" t="s">
        <v>46</v>
      </c>
    </row>
    <row r="4" spans="1:28" s="34" customFormat="1" ht="25.5" x14ac:dyDescent="0.2">
      <c r="E4" s="34" t="s">
        <v>23</v>
      </c>
      <c r="F4" s="34" t="s">
        <v>29</v>
      </c>
      <c r="H4" s="34" t="s">
        <v>55</v>
      </c>
      <c r="K4" s="34" t="s">
        <v>32</v>
      </c>
      <c r="L4" s="34" t="s">
        <v>61</v>
      </c>
      <c r="M4" s="34" t="s">
        <v>63</v>
      </c>
      <c r="Q4" s="34" t="s">
        <v>13</v>
      </c>
      <c r="S4" s="34" t="s">
        <v>41</v>
      </c>
      <c r="AA4" s="37"/>
      <c r="AB4" s="34" t="s">
        <v>47</v>
      </c>
    </row>
    <row r="5" spans="1:28" s="34" customFormat="1" ht="76.5" x14ac:dyDescent="0.2">
      <c r="F5" s="34" t="s">
        <v>25</v>
      </c>
      <c r="H5" s="34" t="s">
        <v>24</v>
      </c>
      <c r="Q5" s="34" t="s">
        <v>36</v>
      </c>
      <c r="S5" s="34" t="s">
        <v>42</v>
      </c>
      <c r="AA5" s="37"/>
    </row>
    <row r="6" spans="1:28" s="34" customFormat="1" ht="76.5" x14ac:dyDescent="0.2">
      <c r="F6" s="34" t="s">
        <v>25</v>
      </c>
      <c r="H6" s="34" t="s">
        <v>56</v>
      </c>
      <c r="S6" s="34" t="s">
        <v>21</v>
      </c>
      <c r="AA6" s="37"/>
    </row>
    <row r="7" spans="1:28" s="34" customFormat="1" x14ac:dyDescent="0.2">
      <c r="S7" s="34" t="s">
        <v>43</v>
      </c>
      <c r="AA7" s="37"/>
    </row>
    <row r="8" spans="1:28" x14ac:dyDescent="0.2">
      <c r="AA8" s="37"/>
    </row>
    <row r="9" spans="1:28" x14ac:dyDescent="0.2">
      <c r="AA9" s="37"/>
    </row>
    <row r="10" spans="1:28" x14ac:dyDescent="0.2">
      <c r="AA10" s="37"/>
    </row>
    <row r="11" spans="1:28" x14ac:dyDescent="0.2">
      <c r="AA11" s="37"/>
    </row>
    <row r="12" spans="1:28" x14ac:dyDescent="0.2">
      <c r="AA12" s="37"/>
    </row>
    <row r="13" spans="1:28" x14ac:dyDescent="0.2">
      <c r="AA13" s="37"/>
    </row>
    <row r="14" spans="1:28" x14ac:dyDescent="0.2">
      <c r="AA14" s="37"/>
    </row>
    <row r="15" spans="1:28" x14ac:dyDescent="0.2">
      <c r="AA15" s="37"/>
    </row>
    <row r="16" spans="1:28" x14ac:dyDescent="0.2">
      <c r="AA16" s="37"/>
    </row>
    <row r="17" spans="27:27" x14ac:dyDescent="0.2">
      <c r="AA17" s="37"/>
    </row>
    <row r="18" spans="27:27" x14ac:dyDescent="0.2">
      <c r="AA18" s="37"/>
    </row>
    <row r="19" spans="27:27" x14ac:dyDescent="0.2">
      <c r="AA19" s="37"/>
    </row>
    <row r="20" spans="27:27" x14ac:dyDescent="0.2">
      <c r="AA20" s="37"/>
    </row>
    <row r="21" spans="27:27" x14ac:dyDescent="0.2">
      <c r="AA21" s="37"/>
    </row>
    <row r="22" spans="27:27" x14ac:dyDescent="0.2">
      <c r="AA22" s="37"/>
    </row>
    <row r="23" spans="27:27" x14ac:dyDescent="0.2">
      <c r="AA23" s="37"/>
    </row>
    <row r="24" spans="27:27" x14ac:dyDescent="0.2">
      <c r="AA24" s="37"/>
    </row>
    <row r="25" spans="27:27" x14ac:dyDescent="0.2">
      <c r="AA25" s="37"/>
    </row>
    <row r="26" spans="27:27" x14ac:dyDescent="0.2">
      <c r="AA26" s="37"/>
    </row>
    <row r="27" spans="27:27" x14ac:dyDescent="0.2">
      <c r="AA27" s="37"/>
    </row>
    <row r="28" spans="27:27" x14ac:dyDescent="0.2">
      <c r="AA28" s="37"/>
    </row>
    <row r="29" spans="27:27" x14ac:dyDescent="0.2">
      <c r="AA29" s="37"/>
    </row>
    <row r="30" spans="27:27" x14ac:dyDescent="0.2">
      <c r="AA30" s="37"/>
    </row>
    <row r="31" spans="27:27" x14ac:dyDescent="0.2">
      <c r="AA31" s="37"/>
    </row>
    <row r="32" spans="27:27" x14ac:dyDescent="0.2">
      <c r="AA32" s="37"/>
    </row>
    <row r="33" spans="27:27" x14ac:dyDescent="0.2">
      <c r="AA33" s="37"/>
    </row>
    <row r="34" spans="27:27" x14ac:dyDescent="0.2">
      <c r="AA34" s="37"/>
    </row>
    <row r="35" spans="27:27" x14ac:dyDescent="0.2">
      <c r="AA35" s="37"/>
    </row>
    <row r="36" spans="27:27" x14ac:dyDescent="0.2">
      <c r="AA36" s="37"/>
    </row>
    <row r="37" spans="27:27" x14ac:dyDescent="0.2">
      <c r="AA37" s="37"/>
    </row>
    <row r="38" spans="27:27" x14ac:dyDescent="0.2">
      <c r="AA38" s="37"/>
    </row>
    <row r="39" spans="27:27" x14ac:dyDescent="0.2">
      <c r="AA39" s="37"/>
    </row>
    <row r="40" spans="27:27" x14ac:dyDescent="0.2">
      <c r="AA40" s="37"/>
    </row>
    <row r="41" spans="27:27" x14ac:dyDescent="0.2">
      <c r="AA41" s="37"/>
    </row>
    <row r="42" spans="27:27" x14ac:dyDescent="0.2">
      <c r="AA42" s="37"/>
    </row>
    <row r="43" spans="27:27" x14ac:dyDescent="0.2">
      <c r="AA43" s="37"/>
    </row>
    <row r="44" spans="27:27" x14ac:dyDescent="0.2">
      <c r="AA44" s="37"/>
    </row>
    <row r="45" spans="27:27" x14ac:dyDescent="0.2">
      <c r="AA45" s="37"/>
    </row>
    <row r="46" spans="27:27" x14ac:dyDescent="0.2">
      <c r="AA46" s="37"/>
    </row>
    <row r="47" spans="27:27" x14ac:dyDescent="0.2">
      <c r="AA47" s="37"/>
    </row>
    <row r="48" spans="27:27" x14ac:dyDescent="0.2">
      <c r="AA48" s="37"/>
    </row>
    <row r="49" spans="27:27" x14ac:dyDescent="0.2">
      <c r="AA49" s="37"/>
    </row>
    <row r="50" spans="27:27" x14ac:dyDescent="0.2">
      <c r="AA50" s="37"/>
    </row>
    <row r="51" spans="27:27" x14ac:dyDescent="0.2">
      <c r="AA51" s="37"/>
    </row>
    <row r="52" spans="27:27" x14ac:dyDescent="0.2">
      <c r="AA52" s="37"/>
    </row>
    <row r="53" spans="27:27" x14ac:dyDescent="0.2">
      <c r="AA53" s="37"/>
    </row>
    <row r="54" spans="27:27" x14ac:dyDescent="0.2">
      <c r="AA54" s="37"/>
    </row>
    <row r="55" spans="27:27" x14ac:dyDescent="0.2">
      <c r="AA55" s="37"/>
    </row>
    <row r="56" spans="27:27" x14ac:dyDescent="0.2">
      <c r="AA56" s="37"/>
    </row>
    <row r="57" spans="27:27" x14ac:dyDescent="0.2">
      <c r="AA57" s="37"/>
    </row>
    <row r="58" spans="27:27" x14ac:dyDescent="0.2">
      <c r="AA58" s="37"/>
    </row>
    <row r="59" spans="27:27" x14ac:dyDescent="0.2">
      <c r="AA59" s="37"/>
    </row>
    <row r="60" spans="27:27" x14ac:dyDescent="0.2">
      <c r="AA60" s="37"/>
    </row>
    <row r="61" spans="27:27" x14ac:dyDescent="0.2">
      <c r="AA61" s="37"/>
    </row>
    <row r="62" spans="27:27" x14ac:dyDescent="0.2">
      <c r="AA62" s="37"/>
    </row>
    <row r="63" spans="27:27" x14ac:dyDescent="0.2">
      <c r="AA63" s="37"/>
    </row>
    <row r="64" spans="27:27" x14ac:dyDescent="0.2">
      <c r="AA64" s="37"/>
    </row>
    <row r="65" spans="27:27" x14ac:dyDescent="0.2">
      <c r="AA65" s="37"/>
    </row>
    <row r="66" spans="27:27" x14ac:dyDescent="0.2">
      <c r="AA66" s="37"/>
    </row>
    <row r="67" spans="27:27" x14ac:dyDescent="0.2">
      <c r="AA67" s="37"/>
    </row>
    <row r="68" spans="27:27" x14ac:dyDescent="0.2">
      <c r="AA68" s="37"/>
    </row>
    <row r="69" spans="27:27" x14ac:dyDescent="0.2">
      <c r="AA69" s="37"/>
    </row>
    <row r="70" spans="27:27" x14ac:dyDescent="0.2">
      <c r="AA70" s="37"/>
    </row>
    <row r="71" spans="27:27" x14ac:dyDescent="0.2">
      <c r="AA71" s="37"/>
    </row>
    <row r="72" spans="27:27" x14ac:dyDescent="0.2">
      <c r="AA72" s="37"/>
    </row>
    <row r="73" spans="27:27" x14ac:dyDescent="0.2">
      <c r="AA73" s="37"/>
    </row>
    <row r="74" spans="27:27" x14ac:dyDescent="0.2">
      <c r="AA74" s="37"/>
    </row>
    <row r="75" spans="27:27" x14ac:dyDescent="0.2">
      <c r="AA75" s="37"/>
    </row>
    <row r="76" spans="27:27" x14ac:dyDescent="0.2">
      <c r="AA76" s="37"/>
    </row>
    <row r="77" spans="27:27" x14ac:dyDescent="0.2">
      <c r="AA77" s="37"/>
    </row>
    <row r="78" spans="27:27" x14ac:dyDescent="0.2">
      <c r="AA78" s="37"/>
    </row>
    <row r="79" spans="27:27" x14ac:dyDescent="0.2">
      <c r="AA79" s="37"/>
    </row>
    <row r="80" spans="27:27" x14ac:dyDescent="0.2">
      <c r="AA80" s="37"/>
    </row>
    <row r="81" spans="27:27" x14ac:dyDescent="0.2">
      <c r="AA81" s="37"/>
    </row>
    <row r="82" spans="27:27" x14ac:dyDescent="0.2">
      <c r="AA82" s="37"/>
    </row>
    <row r="83" spans="27:27" x14ac:dyDescent="0.2">
      <c r="AA83" s="37"/>
    </row>
    <row r="84" spans="27:27" x14ac:dyDescent="0.2">
      <c r="AA84" s="37"/>
    </row>
    <row r="85" spans="27:27" x14ac:dyDescent="0.2">
      <c r="AA85" s="37"/>
    </row>
    <row r="86" spans="27:27" x14ac:dyDescent="0.2">
      <c r="AA86" s="37"/>
    </row>
    <row r="87" spans="27:27" x14ac:dyDescent="0.2">
      <c r="AA87" s="37"/>
    </row>
    <row r="88" spans="27:27" x14ac:dyDescent="0.2">
      <c r="AA88" s="37"/>
    </row>
    <row r="89" spans="27:27" x14ac:dyDescent="0.2">
      <c r="AA89" s="37"/>
    </row>
    <row r="90" spans="27:27" x14ac:dyDescent="0.2">
      <c r="AA90" s="37"/>
    </row>
    <row r="91" spans="27:27" x14ac:dyDescent="0.2">
      <c r="AA91" s="37"/>
    </row>
    <row r="92" spans="27:27" x14ac:dyDescent="0.2">
      <c r="AA92" s="37"/>
    </row>
    <row r="93" spans="27:27" x14ac:dyDescent="0.2">
      <c r="AA93" s="37"/>
    </row>
    <row r="94" spans="27:27" x14ac:dyDescent="0.2">
      <c r="AA94" s="37"/>
    </row>
    <row r="95" spans="27:27" x14ac:dyDescent="0.2">
      <c r="AA95" s="37"/>
    </row>
    <row r="96" spans="27:27" x14ac:dyDescent="0.2">
      <c r="AA96" s="37"/>
    </row>
    <row r="97" spans="27:27" x14ac:dyDescent="0.2">
      <c r="AA97" s="37"/>
    </row>
    <row r="98" spans="27:27" x14ac:dyDescent="0.2">
      <c r="AA98" s="37"/>
    </row>
    <row r="99" spans="27:27" x14ac:dyDescent="0.2">
      <c r="AA99" s="37"/>
    </row>
    <row r="100" spans="27:27" x14ac:dyDescent="0.2">
      <c r="AA100" s="37"/>
    </row>
    <row r="101" spans="27:27" x14ac:dyDescent="0.2">
      <c r="AA101" s="37"/>
    </row>
    <row r="102" spans="27:27" x14ac:dyDescent="0.2">
      <c r="AA102" s="37"/>
    </row>
    <row r="103" spans="27:27" x14ac:dyDescent="0.2">
      <c r="AA103" s="37"/>
    </row>
    <row r="104" spans="27:27" x14ac:dyDescent="0.2">
      <c r="AA104" s="37"/>
    </row>
    <row r="105" spans="27:27" x14ac:dyDescent="0.2">
      <c r="AA105" s="37"/>
    </row>
    <row r="106" spans="27:27" x14ac:dyDescent="0.2">
      <c r="AA106" s="37"/>
    </row>
    <row r="107" spans="27:27" x14ac:dyDescent="0.2">
      <c r="AA107" s="37"/>
    </row>
    <row r="108" spans="27:27" x14ac:dyDescent="0.2">
      <c r="AA108" s="37"/>
    </row>
    <row r="109" spans="27:27" x14ac:dyDescent="0.2">
      <c r="AA109" s="37"/>
    </row>
    <row r="110" spans="27:27" x14ac:dyDescent="0.2">
      <c r="AA110" s="37"/>
    </row>
    <row r="111" spans="27:27" x14ac:dyDescent="0.2">
      <c r="AA111" s="37"/>
    </row>
    <row r="112" spans="27:27" x14ac:dyDescent="0.2">
      <c r="AA112" s="37"/>
    </row>
    <row r="113" spans="27:27" x14ac:dyDescent="0.2">
      <c r="AA113" s="37"/>
    </row>
    <row r="114" spans="27:27" x14ac:dyDescent="0.2">
      <c r="AA114" s="37"/>
    </row>
    <row r="115" spans="27:27" x14ac:dyDescent="0.2">
      <c r="AA115" s="37"/>
    </row>
    <row r="116" spans="27:27" x14ac:dyDescent="0.2">
      <c r="AA116" s="37"/>
    </row>
    <row r="117" spans="27:27" x14ac:dyDescent="0.2">
      <c r="AA117" s="37"/>
    </row>
    <row r="118" spans="27:27" x14ac:dyDescent="0.2">
      <c r="AA118" s="37"/>
    </row>
    <row r="119" spans="27:27" x14ac:dyDescent="0.2">
      <c r="AA119" s="37"/>
    </row>
    <row r="120" spans="27:27" x14ac:dyDescent="0.2">
      <c r="AA120" s="37"/>
    </row>
    <row r="121" spans="27:27" x14ac:dyDescent="0.2">
      <c r="AA121" s="37"/>
    </row>
    <row r="122" spans="27:27" x14ac:dyDescent="0.2">
      <c r="AA122" s="37"/>
    </row>
    <row r="123" spans="27:27" x14ac:dyDescent="0.2">
      <c r="AA123" s="37"/>
    </row>
    <row r="124" spans="27:27" x14ac:dyDescent="0.2">
      <c r="AA124" s="37"/>
    </row>
    <row r="125" spans="27:27" x14ac:dyDescent="0.2">
      <c r="AA125" s="37"/>
    </row>
    <row r="126" spans="27:27" x14ac:dyDescent="0.2">
      <c r="AA126" s="37"/>
    </row>
    <row r="127" spans="27:27" x14ac:dyDescent="0.2">
      <c r="AA127" s="3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5D3-C34E-4D13-95C9-4DD16ED8BD69}">
  <dimension ref="A1:H42"/>
  <sheetViews>
    <sheetView workbookViewId="0"/>
  </sheetViews>
  <sheetFormatPr defaultColWidth="14.42578125" defaultRowHeight="15" x14ac:dyDescent="0.25"/>
  <cols>
    <col min="1" max="1" width="49.5703125" style="1" customWidth="1"/>
    <col min="2" max="2" width="48.5703125" style="1" customWidth="1"/>
    <col min="3" max="3" width="23" style="1" customWidth="1"/>
    <col min="4" max="4" width="29.5703125" style="1" customWidth="1"/>
    <col min="5" max="5" width="14.42578125" style="1"/>
    <col min="6" max="6" width="39.7109375" style="1" customWidth="1"/>
    <col min="7" max="7" width="51.7109375" style="1" customWidth="1"/>
    <col min="8" max="8" width="27.7109375" style="1" customWidth="1"/>
  </cols>
  <sheetData>
    <row r="1" spans="1:8" ht="26.25" x14ac:dyDescent="0.25">
      <c r="A1" s="16" t="s">
        <v>757</v>
      </c>
      <c r="B1" s="16" t="s">
        <v>758</v>
      </c>
      <c r="C1" s="17" t="s">
        <v>759</v>
      </c>
      <c r="D1" s="17" t="s">
        <v>760</v>
      </c>
      <c r="E1" s="17" t="s">
        <v>761</v>
      </c>
      <c r="F1" s="17" t="s">
        <v>762</v>
      </c>
      <c r="G1" s="18" t="s">
        <v>763</v>
      </c>
      <c r="H1" s="18" t="s">
        <v>764</v>
      </c>
    </row>
    <row r="2" spans="1:8" ht="64.5" x14ac:dyDescent="0.25">
      <c r="A2" s="16" t="s">
        <v>765</v>
      </c>
      <c r="B2" s="19" t="s">
        <v>766</v>
      </c>
      <c r="C2" s="17" t="s">
        <v>354</v>
      </c>
      <c r="D2" s="17" t="s">
        <v>767</v>
      </c>
      <c r="E2" s="17" t="s">
        <v>768</v>
      </c>
      <c r="F2" s="20" t="s">
        <v>769</v>
      </c>
      <c r="G2" s="18"/>
      <c r="H2" s="18" t="s">
        <v>604</v>
      </c>
    </row>
    <row r="3" spans="1:8" ht="26.25" x14ac:dyDescent="0.25">
      <c r="A3" s="16" t="s">
        <v>770</v>
      </c>
      <c r="B3" s="19" t="s">
        <v>771</v>
      </c>
      <c r="C3" s="17" t="s">
        <v>772</v>
      </c>
      <c r="D3" s="17" t="s">
        <v>607</v>
      </c>
      <c r="E3" s="17" t="s">
        <v>768</v>
      </c>
      <c r="F3" s="21" t="s">
        <v>773</v>
      </c>
      <c r="G3" s="18"/>
      <c r="H3" s="18" t="s">
        <v>774</v>
      </c>
    </row>
    <row r="4" spans="1:8" ht="217.5" x14ac:dyDescent="0.25">
      <c r="A4" s="16" t="s">
        <v>775</v>
      </c>
      <c r="B4" s="19" t="s">
        <v>776</v>
      </c>
      <c r="C4" s="17" t="s">
        <v>554</v>
      </c>
      <c r="D4" s="17" t="s">
        <v>777</v>
      </c>
      <c r="E4" s="17" t="s">
        <v>778</v>
      </c>
      <c r="F4" s="20">
        <v>2017</v>
      </c>
      <c r="G4" s="18"/>
      <c r="H4" s="18" t="s">
        <v>604</v>
      </c>
    </row>
    <row r="5" spans="1:8" ht="39" x14ac:dyDescent="0.25">
      <c r="A5" s="22" t="s">
        <v>779</v>
      </c>
      <c r="B5" s="19" t="s">
        <v>780</v>
      </c>
      <c r="C5" s="17" t="s">
        <v>532</v>
      </c>
      <c r="D5" s="17" t="s">
        <v>781</v>
      </c>
      <c r="E5" s="17" t="s">
        <v>768</v>
      </c>
      <c r="F5" s="23">
        <v>2009</v>
      </c>
      <c r="G5" s="18"/>
      <c r="H5" s="18" t="s">
        <v>604</v>
      </c>
    </row>
    <row r="6" spans="1:8" ht="26.25" x14ac:dyDescent="0.25">
      <c r="A6" s="16" t="s">
        <v>782</v>
      </c>
      <c r="B6" s="19" t="s">
        <v>783</v>
      </c>
      <c r="C6" s="17" t="s">
        <v>276</v>
      </c>
      <c r="D6" s="17" t="s">
        <v>784</v>
      </c>
      <c r="E6" s="17" t="s">
        <v>768</v>
      </c>
      <c r="F6" s="21" t="s">
        <v>785</v>
      </c>
      <c r="G6" s="18"/>
      <c r="H6" s="18" t="s">
        <v>774</v>
      </c>
    </row>
    <row r="7" spans="1:8" ht="39" x14ac:dyDescent="0.25">
      <c r="A7" s="16" t="s">
        <v>786</v>
      </c>
      <c r="B7" s="24" t="s">
        <v>787</v>
      </c>
      <c r="C7" s="17" t="s">
        <v>532</v>
      </c>
      <c r="D7" s="17" t="s">
        <v>788</v>
      </c>
      <c r="E7" s="17" t="s">
        <v>768</v>
      </c>
      <c r="F7" s="17"/>
      <c r="G7" s="18"/>
      <c r="H7" s="18" t="s">
        <v>157</v>
      </c>
    </row>
    <row r="8" spans="1:8" x14ac:dyDescent="0.25">
      <c r="A8" s="18" t="s">
        <v>789</v>
      </c>
      <c r="B8" s="25"/>
      <c r="C8" s="18" t="s">
        <v>71</v>
      </c>
      <c r="D8" s="18" t="s">
        <v>790</v>
      </c>
      <c r="E8" s="17" t="s">
        <v>778</v>
      </c>
      <c r="F8" s="18">
        <v>2015</v>
      </c>
      <c r="G8" s="18"/>
      <c r="H8" s="18"/>
    </row>
    <row r="9" spans="1:8" ht="39" x14ac:dyDescent="0.25">
      <c r="A9" s="18" t="s">
        <v>791</v>
      </c>
      <c r="B9" s="26" t="s">
        <v>792</v>
      </c>
      <c r="C9" s="18" t="s">
        <v>177</v>
      </c>
      <c r="D9" s="18" t="s">
        <v>793</v>
      </c>
      <c r="E9" s="17" t="s">
        <v>768</v>
      </c>
      <c r="F9" s="18" t="s">
        <v>794</v>
      </c>
      <c r="G9" s="18" t="s">
        <v>795</v>
      </c>
      <c r="H9" s="18" t="s">
        <v>604</v>
      </c>
    </row>
    <row r="10" spans="1:8" ht="77.25" x14ac:dyDescent="0.25">
      <c r="A10" s="16" t="s">
        <v>796</v>
      </c>
      <c r="B10" s="19" t="s">
        <v>797</v>
      </c>
      <c r="C10" s="17" t="s">
        <v>798</v>
      </c>
      <c r="D10" s="17" t="s">
        <v>784</v>
      </c>
      <c r="E10" s="17" t="s">
        <v>768</v>
      </c>
      <c r="F10" s="21" t="s">
        <v>799</v>
      </c>
      <c r="G10" s="18"/>
      <c r="H10" s="18" t="s">
        <v>774</v>
      </c>
    </row>
    <row r="11" spans="1:8" ht="39" x14ac:dyDescent="0.25">
      <c r="A11" s="16" t="s">
        <v>800</v>
      </c>
      <c r="B11" s="19" t="s">
        <v>801</v>
      </c>
      <c r="C11" s="17" t="s">
        <v>802</v>
      </c>
      <c r="D11" s="17" t="s">
        <v>803</v>
      </c>
      <c r="E11" s="17" t="s">
        <v>768</v>
      </c>
      <c r="F11" s="23" t="s">
        <v>619</v>
      </c>
      <c r="G11" s="18"/>
      <c r="H11" s="18" t="s">
        <v>604</v>
      </c>
    </row>
    <row r="12" spans="1:8" ht="51.75" x14ac:dyDescent="0.25">
      <c r="A12" s="18" t="s">
        <v>804</v>
      </c>
      <c r="B12" s="26" t="s">
        <v>805</v>
      </c>
      <c r="C12" s="18" t="s">
        <v>71</v>
      </c>
      <c r="D12" s="18" t="s">
        <v>806</v>
      </c>
      <c r="E12" s="17" t="s">
        <v>778</v>
      </c>
      <c r="F12" s="18" t="s">
        <v>807</v>
      </c>
      <c r="G12" s="18" t="s">
        <v>808</v>
      </c>
      <c r="H12" s="18"/>
    </row>
    <row r="13" spans="1:8" ht="39" x14ac:dyDescent="0.25">
      <c r="A13" s="16" t="s">
        <v>809</v>
      </c>
      <c r="B13" s="19" t="s">
        <v>810</v>
      </c>
      <c r="C13" s="17" t="s">
        <v>276</v>
      </c>
      <c r="D13" s="17" t="s">
        <v>811</v>
      </c>
      <c r="E13" s="17" t="s">
        <v>768</v>
      </c>
      <c r="F13" s="21" t="s">
        <v>812</v>
      </c>
      <c r="G13" s="18"/>
      <c r="H13" s="18" t="s">
        <v>774</v>
      </c>
    </row>
    <row r="14" spans="1:8" ht="39" x14ac:dyDescent="0.25">
      <c r="A14" s="18" t="s">
        <v>813</v>
      </c>
      <c r="B14" s="26" t="s">
        <v>814</v>
      </c>
      <c r="C14" s="18"/>
      <c r="D14" s="18" t="s">
        <v>815</v>
      </c>
      <c r="E14" s="18" t="s">
        <v>816</v>
      </c>
      <c r="F14" s="18"/>
      <c r="G14" s="18" t="s">
        <v>817</v>
      </c>
      <c r="H14" s="18" t="s">
        <v>157</v>
      </c>
    </row>
    <row r="15" spans="1:8" ht="39" x14ac:dyDescent="0.25">
      <c r="A15" s="18" t="s">
        <v>818</v>
      </c>
      <c r="B15" s="26" t="s">
        <v>819</v>
      </c>
      <c r="C15" s="18" t="s">
        <v>820</v>
      </c>
      <c r="D15" s="18" t="s">
        <v>821</v>
      </c>
      <c r="E15" s="17" t="s">
        <v>778</v>
      </c>
      <c r="F15" s="18">
        <v>2010</v>
      </c>
      <c r="G15" s="18"/>
      <c r="H15" s="18"/>
    </row>
    <row r="16" spans="1:8" ht="115.5" x14ac:dyDescent="0.25">
      <c r="A16" s="18" t="s">
        <v>822</v>
      </c>
      <c r="B16" s="26" t="s">
        <v>823</v>
      </c>
      <c r="C16" s="18" t="s">
        <v>265</v>
      </c>
      <c r="D16" s="18" t="s">
        <v>824</v>
      </c>
      <c r="E16" s="17" t="s">
        <v>778</v>
      </c>
      <c r="F16" s="18" t="s">
        <v>825</v>
      </c>
      <c r="G16" s="18"/>
      <c r="H16" s="18"/>
    </row>
    <row r="17" spans="1:8" ht="51.75" x14ac:dyDescent="0.25">
      <c r="A17" s="16" t="s">
        <v>826</v>
      </c>
      <c r="B17" s="19" t="s">
        <v>827</v>
      </c>
      <c r="C17" s="17" t="s">
        <v>828</v>
      </c>
      <c r="D17" s="17" t="s">
        <v>829</v>
      </c>
      <c r="E17" s="17" t="s">
        <v>768</v>
      </c>
      <c r="F17" s="21" t="s">
        <v>606</v>
      </c>
      <c r="G17" s="18"/>
      <c r="H17" s="18" t="s">
        <v>604</v>
      </c>
    </row>
    <row r="18" spans="1:8" ht="39" x14ac:dyDescent="0.25">
      <c r="A18" s="16" t="s">
        <v>830</v>
      </c>
      <c r="B18" s="19" t="s">
        <v>831</v>
      </c>
      <c r="C18" s="17" t="s">
        <v>532</v>
      </c>
      <c r="D18" s="17" t="s">
        <v>781</v>
      </c>
      <c r="E18" s="17" t="s">
        <v>778</v>
      </c>
      <c r="F18" s="20" t="s">
        <v>832</v>
      </c>
      <c r="G18" s="18"/>
      <c r="H18" s="18" t="s">
        <v>604</v>
      </c>
    </row>
    <row r="19" spans="1:8" ht="51.75" x14ac:dyDescent="0.25">
      <c r="A19" s="18" t="s">
        <v>833</v>
      </c>
      <c r="B19" s="26" t="s">
        <v>834</v>
      </c>
      <c r="C19" s="18" t="s">
        <v>622</v>
      </c>
      <c r="D19" s="18" t="s">
        <v>835</v>
      </c>
      <c r="E19" s="17" t="s">
        <v>778</v>
      </c>
      <c r="F19" s="18" t="s">
        <v>623</v>
      </c>
      <c r="G19" s="18"/>
      <c r="H19" s="18" t="s">
        <v>604</v>
      </c>
    </row>
    <row r="20" spans="1:8" x14ac:dyDescent="0.25">
      <c r="A20" s="16" t="s">
        <v>836</v>
      </c>
      <c r="B20" s="19" t="s">
        <v>837</v>
      </c>
      <c r="C20" s="17" t="s">
        <v>838</v>
      </c>
      <c r="D20" s="17" t="s">
        <v>839</v>
      </c>
      <c r="E20" s="17" t="s">
        <v>768</v>
      </c>
      <c r="F20" s="17" t="s">
        <v>614</v>
      </c>
      <c r="G20" s="18"/>
      <c r="H20" s="18" t="s">
        <v>604</v>
      </c>
    </row>
    <row r="21" spans="1:8" ht="39" x14ac:dyDescent="0.25">
      <c r="A21" s="18" t="s">
        <v>840</v>
      </c>
      <c r="B21" s="26" t="s">
        <v>841</v>
      </c>
      <c r="C21" s="18" t="s">
        <v>532</v>
      </c>
      <c r="D21" s="18" t="s">
        <v>842</v>
      </c>
      <c r="E21" s="17" t="s">
        <v>768</v>
      </c>
      <c r="F21" s="18" t="s">
        <v>629</v>
      </c>
      <c r="G21" s="18"/>
      <c r="H21" s="18" t="s">
        <v>604</v>
      </c>
    </row>
    <row r="22" spans="1:8" ht="102" x14ac:dyDescent="0.25">
      <c r="A22" s="20" t="s">
        <v>843</v>
      </c>
      <c r="B22" s="27" t="s">
        <v>844</v>
      </c>
      <c r="C22" s="20" t="s">
        <v>354</v>
      </c>
      <c r="D22" s="20" t="s">
        <v>845</v>
      </c>
      <c r="E22" s="20" t="s">
        <v>846</v>
      </c>
      <c r="F22" s="20">
        <v>2018</v>
      </c>
      <c r="G22" s="18"/>
      <c r="H22" s="18" t="s">
        <v>604</v>
      </c>
    </row>
    <row r="23" spans="1:8" ht="39" x14ac:dyDescent="0.25">
      <c r="A23" s="18" t="s">
        <v>847</v>
      </c>
      <c r="B23" s="28" t="s">
        <v>848</v>
      </c>
      <c r="C23" s="18" t="s">
        <v>562</v>
      </c>
      <c r="D23" s="18" t="s">
        <v>849</v>
      </c>
      <c r="E23" s="17" t="s">
        <v>850</v>
      </c>
      <c r="F23" s="18"/>
      <c r="G23" s="18"/>
      <c r="H23" s="18"/>
    </row>
    <row r="24" spans="1:8" ht="51.75" x14ac:dyDescent="0.25">
      <c r="A24" s="18" t="s">
        <v>851</v>
      </c>
      <c r="B24" s="26" t="s">
        <v>852</v>
      </c>
      <c r="C24" s="18" t="s">
        <v>248</v>
      </c>
      <c r="D24" s="18" t="s">
        <v>853</v>
      </c>
      <c r="E24" s="17" t="s">
        <v>778</v>
      </c>
      <c r="F24" s="18">
        <v>2002</v>
      </c>
      <c r="G24" s="18"/>
      <c r="H24" s="18" t="s">
        <v>604</v>
      </c>
    </row>
    <row r="25" spans="1:8" ht="77.25" x14ac:dyDescent="0.25">
      <c r="A25" s="16" t="s">
        <v>854</v>
      </c>
      <c r="B25" s="19" t="s">
        <v>855</v>
      </c>
      <c r="C25" s="17" t="s">
        <v>856</v>
      </c>
      <c r="D25" s="17" t="s">
        <v>784</v>
      </c>
      <c r="E25" s="17" t="s">
        <v>768</v>
      </c>
      <c r="F25" s="17" t="s">
        <v>857</v>
      </c>
      <c r="G25" s="18"/>
      <c r="H25" s="18" t="s">
        <v>604</v>
      </c>
    </row>
    <row r="26" spans="1:8" ht="230.25" x14ac:dyDescent="0.25">
      <c r="A26" s="16" t="s">
        <v>858</v>
      </c>
      <c r="B26" s="26" t="s">
        <v>859</v>
      </c>
      <c r="C26" s="18" t="s">
        <v>860</v>
      </c>
      <c r="D26" s="18" t="s">
        <v>861</v>
      </c>
      <c r="E26" s="17" t="s">
        <v>778</v>
      </c>
      <c r="F26" s="18">
        <v>2019</v>
      </c>
      <c r="G26" s="18"/>
      <c r="H26" s="18" t="s">
        <v>604</v>
      </c>
    </row>
    <row r="27" spans="1:8" ht="64.5" x14ac:dyDescent="0.25">
      <c r="A27" s="2" t="s">
        <v>862</v>
      </c>
      <c r="B27" s="26" t="s">
        <v>863</v>
      </c>
      <c r="C27" s="18" t="s">
        <v>864</v>
      </c>
      <c r="D27" s="18" t="s">
        <v>865</v>
      </c>
      <c r="E27" s="17" t="s">
        <v>778</v>
      </c>
      <c r="F27" s="18">
        <v>2019</v>
      </c>
      <c r="G27" s="18"/>
      <c r="H27" s="18" t="s">
        <v>604</v>
      </c>
    </row>
    <row r="28" spans="1:8" ht="39" x14ac:dyDescent="0.25">
      <c r="A28" s="16" t="s">
        <v>866</v>
      </c>
      <c r="B28" s="19" t="s">
        <v>867</v>
      </c>
      <c r="C28" s="17" t="s">
        <v>532</v>
      </c>
      <c r="D28" s="17" t="s">
        <v>868</v>
      </c>
      <c r="E28" s="17" t="s">
        <v>768</v>
      </c>
      <c r="F28" s="17">
        <v>1998</v>
      </c>
      <c r="G28" s="18"/>
      <c r="H28" s="18" t="s">
        <v>774</v>
      </c>
    </row>
    <row r="29" spans="1:8" ht="26.25" x14ac:dyDescent="0.25">
      <c r="A29" s="16" t="s">
        <v>869</v>
      </c>
      <c r="B29" s="19" t="s">
        <v>870</v>
      </c>
      <c r="C29" s="17" t="s">
        <v>772</v>
      </c>
      <c r="D29" s="17" t="s">
        <v>871</v>
      </c>
      <c r="E29" s="17" t="s">
        <v>778</v>
      </c>
      <c r="F29" s="29"/>
      <c r="G29" s="18"/>
      <c r="H29" s="18" t="s">
        <v>604</v>
      </c>
    </row>
    <row r="30" spans="1:8" ht="39" x14ac:dyDescent="0.25">
      <c r="A30" s="16" t="s">
        <v>872</v>
      </c>
      <c r="B30" s="19" t="s">
        <v>873</v>
      </c>
      <c r="C30" s="20"/>
      <c r="D30" s="17" t="s">
        <v>874</v>
      </c>
      <c r="E30" s="17" t="s">
        <v>778</v>
      </c>
      <c r="F30" s="20" t="s">
        <v>875</v>
      </c>
      <c r="G30" s="18" t="s">
        <v>876</v>
      </c>
      <c r="H30" s="18" t="s">
        <v>157</v>
      </c>
    </row>
    <row r="31" spans="1:8" ht="51.75" x14ac:dyDescent="0.25">
      <c r="A31" s="16" t="s">
        <v>877</v>
      </c>
      <c r="B31" s="19" t="s">
        <v>878</v>
      </c>
      <c r="C31" s="17" t="s">
        <v>532</v>
      </c>
      <c r="D31" s="17" t="s">
        <v>781</v>
      </c>
      <c r="E31" s="17" t="s">
        <v>768</v>
      </c>
      <c r="F31" s="23" t="s">
        <v>879</v>
      </c>
      <c r="G31" s="18"/>
      <c r="H31" s="18" t="s">
        <v>774</v>
      </c>
    </row>
    <row r="32" spans="1:8" ht="26.25" x14ac:dyDescent="0.25">
      <c r="A32" s="18" t="s">
        <v>880</v>
      </c>
      <c r="B32" s="25"/>
      <c r="C32" s="18" t="s">
        <v>71</v>
      </c>
      <c r="D32" s="18" t="s">
        <v>881</v>
      </c>
      <c r="E32" s="17" t="s">
        <v>768</v>
      </c>
      <c r="F32" s="18" t="s">
        <v>882</v>
      </c>
      <c r="G32" s="18"/>
      <c r="H32" s="18"/>
    </row>
    <row r="33" spans="1:8" ht="39" x14ac:dyDescent="0.25">
      <c r="A33" s="30" t="s">
        <v>883</v>
      </c>
      <c r="B33" s="19" t="s">
        <v>884</v>
      </c>
      <c r="C33" s="17" t="s">
        <v>354</v>
      </c>
      <c r="D33" s="17" t="s">
        <v>767</v>
      </c>
      <c r="E33" s="17" t="s">
        <v>768</v>
      </c>
      <c r="F33" s="20" t="s">
        <v>885</v>
      </c>
      <c r="G33" s="18"/>
      <c r="H33" s="18" t="s">
        <v>604</v>
      </c>
    </row>
    <row r="34" spans="1:8" ht="51.75" x14ac:dyDescent="0.25">
      <c r="A34" s="18" t="s">
        <v>886</v>
      </c>
      <c r="B34" s="26" t="s">
        <v>887</v>
      </c>
      <c r="C34" s="18" t="s">
        <v>802</v>
      </c>
      <c r="D34" s="18"/>
      <c r="E34" s="17" t="s">
        <v>768</v>
      </c>
      <c r="F34" s="18" t="s">
        <v>888</v>
      </c>
      <c r="G34" s="18" t="s">
        <v>795</v>
      </c>
      <c r="H34" s="18" t="s">
        <v>774</v>
      </c>
    </row>
    <row r="35" spans="1:8" ht="217.5" x14ac:dyDescent="0.25">
      <c r="A35" s="16" t="s">
        <v>889</v>
      </c>
      <c r="B35" s="19" t="s">
        <v>890</v>
      </c>
      <c r="C35" s="17" t="s">
        <v>891</v>
      </c>
      <c r="D35" s="17" t="s">
        <v>892</v>
      </c>
      <c r="E35" s="17" t="s">
        <v>778</v>
      </c>
      <c r="F35" s="20">
        <v>2017</v>
      </c>
      <c r="G35" s="18"/>
      <c r="H35" s="18" t="s">
        <v>604</v>
      </c>
    </row>
    <row r="36" spans="1:8" ht="51.75" x14ac:dyDescent="0.25">
      <c r="A36" s="16" t="s">
        <v>893</v>
      </c>
      <c r="B36" s="19" t="s">
        <v>894</v>
      </c>
      <c r="C36" s="17" t="s">
        <v>895</v>
      </c>
      <c r="D36" s="17" t="s">
        <v>896</v>
      </c>
      <c r="E36" s="17" t="s">
        <v>778</v>
      </c>
      <c r="F36" s="20" t="s">
        <v>897</v>
      </c>
      <c r="G36" s="18"/>
      <c r="H36" s="18" t="s">
        <v>774</v>
      </c>
    </row>
    <row r="37" spans="1:8" ht="26.25" x14ac:dyDescent="0.25">
      <c r="A37" s="16" t="s">
        <v>898</v>
      </c>
      <c r="B37" s="19" t="s">
        <v>899</v>
      </c>
      <c r="C37" s="17" t="s">
        <v>900</v>
      </c>
      <c r="D37" s="17" t="s">
        <v>901</v>
      </c>
      <c r="E37" s="17" t="s">
        <v>768</v>
      </c>
      <c r="F37" s="17" t="s">
        <v>902</v>
      </c>
      <c r="G37" s="18" t="s">
        <v>903</v>
      </c>
      <c r="H37" s="18"/>
    </row>
    <row r="38" spans="1:8" ht="26.25" x14ac:dyDescent="0.25">
      <c r="A38" s="16" t="s">
        <v>904</v>
      </c>
      <c r="B38" s="19" t="s">
        <v>905</v>
      </c>
      <c r="C38" s="17" t="s">
        <v>906</v>
      </c>
      <c r="D38" s="17" t="s">
        <v>781</v>
      </c>
      <c r="E38" s="17" t="s">
        <v>778</v>
      </c>
      <c r="F38" s="17"/>
      <c r="G38" s="18"/>
      <c r="H38" s="18" t="s">
        <v>157</v>
      </c>
    </row>
    <row r="39" spans="1:8" ht="64.5" x14ac:dyDescent="0.25">
      <c r="A39" s="16" t="s">
        <v>907</v>
      </c>
      <c r="B39" s="19" t="s">
        <v>908</v>
      </c>
      <c r="C39" s="17" t="s">
        <v>802</v>
      </c>
      <c r="D39" s="17" t="s">
        <v>784</v>
      </c>
      <c r="E39" s="17" t="s">
        <v>768</v>
      </c>
      <c r="F39" s="17" t="s">
        <v>909</v>
      </c>
      <c r="G39" s="18"/>
      <c r="H39" s="18" t="s">
        <v>774</v>
      </c>
    </row>
    <row r="40" spans="1:8" ht="217.5" x14ac:dyDescent="0.25">
      <c r="A40" s="16" t="s">
        <v>910</v>
      </c>
      <c r="B40" s="19" t="s">
        <v>911</v>
      </c>
      <c r="C40" s="17" t="s">
        <v>912</v>
      </c>
      <c r="D40" s="17" t="s">
        <v>913</v>
      </c>
      <c r="E40" s="17" t="s">
        <v>778</v>
      </c>
      <c r="F40" s="20">
        <v>2017</v>
      </c>
      <c r="G40" s="18"/>
      <c r="H40" s="18"/>
    </row>
    <row r="41" spans="1:8" ht="64.5" x14ac:dyDescent="0.25">
      <c r="A41" s="30" t="s">
        <v>914</v>
      </c>
      <c r="B41" s="19" t="s">
        <v>915</v>
      </c>
      <c r="C41" s="17" t="s">
        <v>916</v>
      </c>
      <c r="D41" s="17" t="s">
        <v>781</v>
      </c>
      <c r="E41" s="17" t="s">
        <v>768</v>
      </c>
      <c r="F41" s="23" t="s">
        <v>917</v>
      </c>
      <c r="G41" s="18" t="s">
        <v>918</v>
      </c>
      <c r="H41" s="18" t="s">
        <v>604</v>
      </c>
    </row>
    <row r="42" spans="1:8" x14ac:dyDescent="0.25">
      <c r="A42" s="16" t="s">
        <v>919</v>
      </c>
      <c r="B42" s="19" t="s">
        <v>920</v>
      </c>
      <c r="C42" s="17" t="s">
        <v>921</v>
      </c>
      <c r="D42" s="17" t="s">
        <v>922</v>
      </c>
      <c r="E42" s="17" t="s">
        <v>923</v>
      </c>
      <c r="F42" s="17" t="s">
        <v>924</v>
      </c>
      <c r="G42" s="18"/>
      <c r="H42" s="18"/>
    </row>
  </sheetData>
  <autoFilter ref="A1:K1" xr:uid="{787CFDA0-D035-483F-86C5-4082EB21BA58}"/>
  <hyperlinks>
    <hyperlink ref="B5" r:id="rId1" xr:uid="{033145C0-A2DD-4E09-A211-1E114BFE8224}"/>
    <hyperlink ref="B41" r:id="rId2" xr:uid="{C5AD6173-F4FF-4643-A234-E06ED4064D74}"/>
    <hyperlink ref="B31" r:id="rId3" xr:uid="{9E57CE2F-5694-45D8-907A-B8A6250E6E48}"/>
    <hyperlink ref="B18" r:id="rId4" xr:uid="{6276FB9B-A8A1-4D38-8433-3FAB74D3467E}"/>
    <hyperlink ref="B7" r:id="rId5" xr:uid="{FF8CD705-A567-497B-9636-0CACF498F6DC}"/>
    <hyperlink ref="B33" r:id="rId6" xr:uid="{B19A46D2-3333-4C02-BA32-AAB34E774E17}"/>
    <hyperlink ref="B30" r:id="rId7" xr:uid="{EBC1E681-4927-4C46-9785-913D0D2FEC9E}"/>
    <hyperlink ref="B37" r:id="rId8" xr:uid="{DE880A93-AEDD-4138-81E0-89555B1313D3}"/>
    <hyperlink ref="B38" r:id="rId9" xr:uid="{E74848F7-2F8C-4C55-99E3-F547445FC025}"/>
    <hyperlink ref="B42" r:id="rId10" xr:uid="{950E21B6-1B2F-4AFE-8D3D-5CD883EB26A6}"/>
    <hyperlink ref="B28" r:id="rId11" xr:uid="{C623E498-60E3-4ECD-8939-AEB9ABD8E45B}"/>
    <hyperlink ref="B2" r:id="rId12" xr:uid="{EA886008-9205-499B-ABE3-7C67BBC5D00B}"/>
    <hyperlink ref="B4" r:id="rId13" xr:uid="{F6AB6EFF-7124-4932-A636-F1D55E3F2709}"/>
    <hyperlink ref="B35" r:id="rId14" xr:uid="{F913C600-0174-4684-8A4C-44DA0838139A}"/>
    <hyperlink ref="B40" r:id="rId15" xr:uid="{6AA503B9-00FE-49D2-A00F-FD7A850DB26E}"/>
    <hyperlink ref="B25" r:id="rId16" xr:uid="{B443D9B2-3CDA-4785-8951-BA1BFA5F4D22}"/>
    <hyperlink ref="B10" r:id="rId17" xr:uid="{20A252EA-78EA-4DB2-8811-5E031CB62781}"/>
    <hyperlink ref="B17" r:id="rId18" xr:uid="{83F14CD0-A856-4D48-872D-587C9F4361E6}"/>
    <hyperlink ref="B39" r:id="rId19" xr:uid="{3EB1C29B-745A-4005-9D47-D9B956403125}"/>
    <hyperlink ref="B3" r:id="rId20" xr:uid="{22060F4F-7EDA-41A3-B1FB-18B60510D51C}"/>
    <hyperlink ref="B6" r:id="rId21" xr:uid="{A98CB5F3-4842-4D58-A4AF-F1F1996FDE3C}"/>
    <hyperlink ref="B36" r:id="rId22" xr:uid="{D758F468-EFE3-41A8-A179-4FAE374331E1}"/>
    <hyperlink ref="B20" r:id="rId23" xr:uid="{9029C7B1-3421-4709-AEF6-5CC92E5173FC}"/>
    <hyperlink ref="B13" r:id="rId24" xr:uid="{6FE0DC44-37CC-4975-AE70-D3C93F6620BB}"/>
    <hyperlink ref="B11" r:id="rId25" xr:uid="{E2D986D4-9AAC-4C27-B75A-29D3F7947A8C}"/>
    <hyperlink ref="B29" r:id="rId26" xr:uid="{C1D27FB5-DA09-434A-98B2-1CBA06100C3D}"/>
    <hyperlink ref="B22" r:id="rId27" xr:uid="{DB9C050F-41A8-41D9-AC44-F77294588959}"/>
    <hyperlink ref="B23" r:id="rId28" xr:uid="{F38D22FC-C57B-49D8-AE6B-BD475ED94501}"/>
    <hyperlink ref="B14" r:id="rId29" xr:uid="{F38ACBBF-0894-4EFB-B6A3-400D8C5E286D}"/>
    <hyperlink ref="B19" r:id="rId30" xr:uid="{197DE7E3-1F90-4EEE-8542-1D6280349C83}"/>
    <hyperlink ref="B15" r:id="rId31" xr:uid="{A873B4E9-2B55-4D88-B199-99106F5B6ADE}"/>
    <hyperlink ref="B16" r:id="rId32" xr:uid="{0892E030-A81F-46A2-B54E-CDF45A5B30A0}"/>
    <hyperlink ref="B21" r:id="rId33" xr:uid="{F23078F6-EFC4-48AD-813F-957D42983E24}"/>
    <hyperlink ref="B9" r:id="rId34" xr:uid="{13014BA5-A39D-441D-8694-0232F8D74D60}"/>
    <hyperlink ref="B34" r:id="rId35" xr:uid="{30391451-242C-4169-B010-6065C9EC674E}"/>
    <hyperlink ref="B12" r:id="rId36" xr:uid="{0BB08FFC-2DFE-44C8-BE14-C107C85F725A}"/>
    <hyperlink ref="B24" r:id="rId37" xr:uid="{78044E38-4185-4890-9DC5-9BBEAD6BF2FD}"/>
    <hyperlink ref="B27" r:id="rId38" xr:uid="{DEDA1242-7D20-4CCC-8BFB-DCCC4B9CCBDA}"/>
    <hyperlink ref="B26" r:id="rId39" xr:uid="{367AC45F-6117-4F91-B1DF-56E5F63AE7E6}"/>
  </hyperlinks>
  <pageMargins left="0.7" right="0.7" top="0.75" bottom="0.75" header="0.3" footer="0.3"/>
  <pageSetup paperSize="9" orientation="portrait" r:id="rId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Bycatch survey inventory</vt:lpstr>
      <vt:lpstr>How to fill in the table</vt:lpstr>
      <vt:lpstr>Supplementary_data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2025-09-18T08:49:44Z</dcterms:created>
  <dcterms:modified xsi:type="dcterms:W3CDTF">2026-06-04T07:51:25Z</dcterms:modified>
</cp:coreProperties>
</file>